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<sst xmlns="http://schemas.openxmlformats.org/spreadsheetml/2006/main" count="357" uniqueCount="251">
  <si>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</si>
  <si>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</si>
  <si>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</si>
  <si>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</si>
  <si>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</si>
  <si>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</si>
  <si>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</si>
  <si>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</si>
  <si>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</si>
  <si>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</si>
  <si>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</si>
  <si>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</si>
  <si>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</si>
  <si>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</si>
  <si>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</si>
  <si>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</si>
  <si>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</si>
  <si>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</si>
  <si>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</si>
  <si>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</si>
  <si>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</si>
  <si>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</si>
  <si>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</si>
  <si>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</si>
  <si>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</si>
  <si>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</si>
  <si>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</si>
  <si>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</si>
  <si>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</si>
  <si>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</si>
  <si>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</si>
  <si>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</si>
  <si>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</si>
  <si>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</si>
  <si>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</si>
  <si>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</si>
  <si>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</si>
  <si>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</si>
  <si>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</si>
  <si>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</si>
  <si>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</si>
  <si>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</si>
  <si>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</si>
  <si>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</si>
  <si>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</si>
  <si>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</si>
  <si>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</si>
  <si>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</si>
  <si>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</si>
  <si>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</si>
  <si>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</si>
  <si>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</si>
  <si>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</si>
  <si>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</si>
  <si>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</si>
  <si>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</si>
  <si>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</si>
  <si>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</si>
  <si>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</si>
  <si>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</si>
  <si>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</si>
  <si>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</si>
  <si>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</si>
  <si>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</si>
  <si>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</si>
  <si>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</si>
  <si>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</si>
  <si>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</si>
  <si>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</si>
  <si>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</si>
  <si>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</si>
  <si>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</si>
  <si>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</si>
  <si>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</si>
  <si>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</si>
  <si>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</si>
  <si>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</si>
  <si>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</si>
  <si>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</si>
  <si>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</si>
  <si>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</si>
  <si>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21.10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</si>
  <si>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</si>
  <si>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</si>
  <si>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</si>
  <si>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</si>
  <si>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</si>
  <si>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</si>
  <si>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</si>
  <si>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</si>
  <si>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</si>
  <si>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</si>
  <si>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</si>
  <si>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</si>
  <si>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</si>
  <si>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</si>
  <si>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</si>
  <si>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</si>
  <si>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</si>
  <si>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</si>
  <si>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</si>
  <si>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</si>
  <si>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</si>
  <si>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</si>
  <si>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</si>
  <si>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</si>
  <si>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</si>
  <si>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</si>
  <si>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</si>
  <si>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</si>
  <si>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</si>
  <si>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</si>
  <si>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</si>
  <si>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</si>
  <si>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</si>
  <si>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</si>
  <si>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</si>
  <si>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</si>
  <si>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</si>
  <si>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</si>
  <si>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</si>
  <si>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</si>
  <si>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</si>
  <si>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</si>
  <si>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</si>
  <si>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</si>
  <si>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</si>
  <si>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</si>
  <si>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</si>
  <si>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</si>
  <si>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</si>
  <si>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</si>
  <si>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</si>
  <si>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</si>
  <si>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</si>
  <si>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</si>
  <si>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</si>
  <si>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</si>
  <si>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</si>
  <si>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</si>
  <si>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</si>
  <si>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</si>
  <si>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</si>
  <si>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</si>
  <si>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</si>
  <si>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</si>
  <si>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</si>
  <si>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</si>
  <si>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</si>
  <si>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</si>
  <si>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</si>
  <si>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</si>
  <si>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</si>
  <si>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</si>
  <si>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</si>
  <si>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</si>
  <si>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</si>
  <si>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</si>
  <si>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</si>
  <si>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</si>
  <si>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</si>
  <si>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</si>
  <si>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</si>
  <si>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</si>
  <si>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</si>
  <si>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</si>
  <si>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</si>
  <si>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</si>
  <si>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</si>
  <si>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</si>
  <si>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</si>
  <si>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</si>
  <si>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</si>
  <si>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</si>
  <si>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</si>
  <si>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</si>
  <si>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</si>
  <si>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</si>
  <si>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</si>
  <si>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</si>
  <si>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</si>
  <si>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</si>
  <si>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</si>
  <si>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</si>
  <si>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</si>
  <si>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</si>
  <si>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</si>
  <si>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</si>
  <si>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</si>
  <si>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</si>
  <si>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</si>
  <si>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</si>
  <si>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</si>
  <si>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</si>
  <si>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</si>
  <si>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</si>
  <si>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</si>
  <si>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</si>
  <si>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</si>
  <si>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</si>
  <si>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</si>
  <si>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</si>
  <si>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</si>
  <si>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</si>
  <si>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</si>
  <si>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</si>
  <si>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</si>
  <si>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</si>
  <si>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</si>
  <si>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</si>
  <si>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</si>
  <si>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</si>
  <si>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</si>
  <si>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</si>
  <si>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</si>
  <si>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</si>
  <si>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</si>
  <si>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</si>
  <si>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</si>
  <si>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</si>
  <si>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</si>
  <si>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</si>
  <si>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</si>
  <si>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</si>
  <si>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</si>
  <si>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</si>
  <si>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</si>
  <si>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</si>
  <si>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</si>
  <si>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</si>
  <si>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</si>
  <si>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</si>
  <si>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</si>
  <si>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</si>
  <si>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</si>
  <si>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</si>
  <si>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</si>
  <si>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</si>
  <si>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</si>
  <si>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</si>
  <si>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</si>
  <si>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</si>
  <si>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факт</t>
  </si>
  <si>
    <t>тариф</t>
  </si>
  <si>
    <t>разница</t>
  </si>
  <si>
    <t>Отчет об исполнении управляющей организацией ООО "ГУК "Привокзальная" договора управления за 2023 год по дому № 4  ул. Желябова                                              в г. Липецке</t>
  </si>
  <si>
    <t>31.03.2024 г.</t>
  </si>
  <si>
    <t>01.01.2023 г.</t>
  </si>
  <si>
    <t>31.12.2023 г.</t>
  </si>
  <si>
    <t>01.01.23-31.08.23</t>
  </si>
  <si>
    <t>01.09.23-31.12.23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</si>
</sst>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right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right" vertical="center" wrapText="1"/>
    </xf>
    <xf numFmtId="17" fontId="38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left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6;&#1077;&#1083;&#1103;&#1073;&#1086;&#1074;&#1072;,%20&#1076;.%204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7;&#1042;&#1045;&#1044;&#1045;&#1053;&#1048;&#1071;%20&#1044;&#1051;&#1071;%20&#1054;&#1058;&#1063;&#1045;&#1058;&#1054;&#1042;\&#1044;&#1077;&#1084;&#1080;&#1076;&#1086;&#1074;&#1072;%20&#1101;&#1082;&#1086;&#1085;&#1086;&#1084;&#1080;&#1089;&#1090;\2023\&#1043;&#1059;&#1050;%202023%20&#1079;&#1072;&#1087;&#1086;&#1083;&#1085;&#1077;&#1085;&#1085;&#1099;&#1081;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-373578.95844485617</v>
          </cell>
        </row>
        <row r="25">
          <cell r="D25">
            <v>76333.85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O124">
            <v>69849.4715245558</v>
          </cell>
        </row>
        <row r="125">
          <cell r="CO125">
            <v>75364.96106270133</v>
          </cell>
        </row>
        <row r="126">
          <cell r="CO126">
            <v>17875.172802642373</v>
          </cell>
        </row>
      </sheetData>
      <sheetData sheetId="4">
        <row r="124">
          <cell r="CO124">
            <v>124842.66581690048</v>
          </cell>
        </row>
        <row r="125">
          <cell r="CO125">
            <v>134700.5559655073</v>
          </cell>
        </row>
        <row r="126">
          <cell r="CO126">
            <v>31948.476859056966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3 Управл"/>
      <sheetName val="2023 непоср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abSelected="1" view="pageBreakPreview" zoomScale="85" zoomScaleSheetLayoutView="85" zoomScalePageLayoutView="0" workbookViewId="0" topLeftCell="A1">
      <selection activeCell="T12" sqref="T12"/>
    </sheetView>
  </sheetViews>
  <sheetFormatPr defaultColWidth="9.140625" defaultRowHeight="15"/>
  <cols>
    <col min="1" max="1" width="10.421875" style="9" customWidth="1"/>
    <col min="2" max="2" width="62.421875" style="14" customWidth="1"/>
    <col min="3" max="3" width="24.28125" style="14" customWidth="1"/>
    <col min="4" max="4" width="62.7109375" style="14" customWidth="1"/>
    <col min="5" max="5" width="22.421875" style="2" hidden="1" customWidth="1"/>
    <col min="6" max="6" width="22.7109375" style="14" hidden="1" customWidth="1"/>
    <col min="7" max="7" width="11.7109375" style="14" hidden="1" customWidth="1"/>
    <col min="8" max="9" width="9.8515625" style="14" hidden="1" customWidth="1"/>
    <col min="10" max="14" width="9.140625" style="14" hidden="1" customWidth="1"/>
    <col min="15" max="15" width="0" style="14" hidden="1" customWidth="1"/>
    <col min="16" max="18" width="9.140625" style="14" customWidth="1"/>
    <col min="19" max="16384" width="9.140625" style="3" customWidth="1"/>
  </cols>
  <sheetData>
    <row r="1" ht="15.75">
      <c r="E1" s="2" t="s">
        <v>115</v>
      </c>
    </row>
    <row r="2" spans="1:18" s="6" customFormat="1" ht="33.75" customHeight="1">
      <c r="A2" s="29" t="s">
        <v>245</v>
      </c>
      <c r="B2" s="29"/>
      <c r="C2" s="29"/>
      <c r="D2" s="29"/>
      <c r="E2" s="2">
        <v>2723.3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246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247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248</v>
      </c>
    </row>
    <row r="8" spans="1:4" ht="42.75" customHeight="1">
      <c r="A8" s="27" t="s">
        <v>63</v>
      </c>
      <c r="B8" s="27"/>
      <c r="C8" s="27"/>
      <c r="D8" s="27"/>
    </row>
    <row r="9" spans="1:4" ht="15.75">
      <c r="A9" s="7" t="s">
        <v>17</v>
      </c>
      <c r="B9" s="1" t="s">
        <v>32</v>
      </c>
      <c r="C9" s="1" t="s">
        <v>33</v>
      </c>
      <c r="D9" s="23">
        <f>'[1]по форме'!$D$23</f>
        <v>0</v>
      </c>
    </row>
    <row r="10" spans="1:4" ht="31.5">
      <c r="A10" s="7" t="s">
        <v>18</v>
      </c>
      <c r="B10" s="1" t="s">
        <v>34</v>
      </c>
      <c r="C10" s="1" t="s">
        <v>33</v>
      </c>
      <c r="D10" s="23">
        <f>'[1]по форме'!$D$24</f>
        <v>-373578.95844485617</v>
      </c>
    </row>
    <row r="11" spans="1:4" ht="15.75">
      <c r="A11" s="7" t="s">
        <v>35</v>
      </c>
      <c r="B11" s="1" t="s">
        <v>36</v>
      </c>
      <c r="C11" s="1" t="s">
        <v>33</v>
      </c>
      <c r="D11" s="23">
        <f>'[1]по форме'!$D$25</f>
        <v>76333.85</v>
      </c>
    </row>
    <row r="12" spans="1:4" ht="31.5">
      <c r="A12" s="7" t="s">
        <v>37</v>
      </c>
      <c r="B12" s="1" t="s">
        <v>38</v>
      </c>
      <c r="C12" s="1" t="s">
        <v>33</v>
      </c>
      <c r="D12" s="23">
        <f>D13+D14+D15</f>
        <v>454581.30403136427</v>
      </c>
    </row>
    <row r="13" spans="1:4" ht="15.75">
      <c r="A13" s="7" t="s">
        <v>54</v>
      </c>
      <c r="B13" s="10" t="s">
        <v>39</v>
      </c>
      <c r="C13" s="1" t="s">
        <v>33</v>
      </c>
      <c r="D13" s="23">
        <f>'[2]ГУК 2023'!$CO$125+'[2]ГУК 2022'!$CO$125</f>
        <v>210065.51702820862</v>
      </c>
    </row>
    <row r="14" spans="1:4" ht="15.75">
      <c r="A14" s="7" t="s">
        <v>55</v>
      </c>
      <c r="B14" s="10" t="s">
        <v>40</v>
      </c>
      <c r="C14" s="1" t="s">
        <v>33</v>
      </c>
      <c r="D14" s="23">
        <f>'[2]ГУК 2023'!$CO$124+'[2]ГУК 2022'!$CO$124</f>
        <v>194692.13734145628</v>
      </c>
    </row>
    <row r="15" spans="1:4" ht="15.75">
      <c r="A15" s="7" t="s">
        <v>56</v>
      </c>
      <c r="B15" s="10" t="s">
        <v>41</v>
      </c>
      <c r="C15" s="1" t="s">
        <v>33</v>
      </c>
      <c r="D15" s="23">
        <f>'[2]ГУК 2023'!$CO$126+'[2]ГУК 2022'!$CO$126</f>
        <v>49823.64966169934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398665.04403136426</v>
      </c>
      <c r="E16" s="2">
        <v>398665.04</v>
      </c>
      <c r="F16" s="2">
        <f>D16-E16</f>
        <v>0.00403136428212747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398665.04403136426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25086.085586508096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3404.48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-429495.21844485623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68356.94</v>
      </c>
      <c r="E25" s="2">
        <f>D25+F16</f>
        <v>68356.94403136428</v>
      </c>
    </row>
    <row r="26" spans="1:4" ht="35.25" customHeight="1">
      <c r="A26" s="27" t="s">
        <v>62</v>
      </c>
      <c r="B26" s="27"/>
      <c r="C26" s="27"/>
      <c r="D26" s="27"/>
    </row>
    <row r="27" spans="1:18" s="6" customFormat="1" ht="30" customHeight="1">
      <c r="A27" s="24" t="s">
        <v>22</v>
      </c>
      <c r="B27" s="4" t="s">
        <v>64</v>
      </c>
      <c r="C27" s="4" t="s">
        <v>126</v>
      </c>
      <c r="D27" s="15" t="s">
        <v>127</v>
      </c>
      <c r="E27" s="26" t="s">
        <v>249</v>
      </c>
      <c r="F27" s="26" t="s">
        <v>250</v>
      </c>
      <c r="G27" s="5" t="s">
        <v>242</v>
      </c>
      <c r="H27" s="5" t="s">
        <v>243</v>
      </c>
      <c r="I27" s="5" t="s">
        <v>244</v>
      </c>
      <c r="J27" s="5"/>
      <c r="K27" s="5"/>
      <c r="L27" s="5"/>
      <c r="M27" s="5"/>
      <c r="N27" s="5"/>
      <c r="O27" s="5"/>
      <c r="P27" s="5"/>
      <c r="Q27" s="5"/>
      <c r="R27" s="5"/>
    </row>
    <row r="28" spans="1:6" ht="15.75">
      <c r="A28" s="24" t="s">
        <v>128</v>
      </c>
      <c r="B28" s="4" t="s">
        <v>129</v>
      </c>
      <c r="C28" s="1" t="s">
        <v>27</v>
      </c>
      <c r="D28" s="16" t="s">
        <v>27</v>
      </c>
      <c r="E28" s="26"/>
      <c r="F28" s="26"/>
    </row>
    <row r="29" spans="1:6" ht="15.75">
      <c r="A29" s="7" t="s">
        <v>68</v>
      </c>
      <c r="B29" s="30" t="s">
        <v>130</v>
      </c>
      <c r="C29" s="31" t="s">
        <v>131</v>
      </c>
      <c r="D29" s="17">
        <f>E29*E$2*8+F29*E$2*4</f>
        <v>1254.902173297444</v>
      </c>
      <c r="E29" s="32">
        <v>0.036935077896395996</v>
      </c>
      <c r="F29" s="33">
        <v>0.04133035216606712</v>
      </c>
    </row>
    <row r="30" spans="1:6" ht="15.75">
      <c r="A30" s="7" t="s">
        <v>70</v>
      </c>
      <c r="B30" s="30" t="s">
        <v>118</v>
      </c>
      <c r="C30" s="31" t="s">
        <v>131</v>
      </c>
      <c r="D30" s="17">
        <f aca="true" t="shared" si="0" ref="D30:D60">E30*E$2*8+F30*E$2*4</f>
        <v>846.3596306168871</v>
      </c>
      <c r="E30" s="32">
        <v>0.024910594268124003</v>
      </c>
      <c r="F30" s="33">
        <v>0.02787495498603076</v>
      </c>
    </row>
    <row r="31" spans="1:6" ht="15.75">
      <c r="A31" s="7" t="s">
        <v>72</v>
      </c>
      <c r="B31" s="30" t="s">
        <v>132</v>
      </c>
      <c r="C31" s="31" t="s">
        <v>131</v>
      </c>
      <c r="D31" s="17">
        <f t="shared" si="0"/>
        <v>2289.4320753639354</v>
      </c>
      <c r="E31" s="32">
        <v>0.067384019122287</v>
      </c>
      <c r="F31" s="33">
        <v>0.07540271739783916</v>
      </c>
    </row>
    <row r="32" spans="1:10" ht="15.75">
      <c r="A32" s="7" t="s">
        <v>122</v>
      </c>
      <c r="B32" s="30" t="s">
        <v>0</v>
      </c>
      <c r="C32" s="31" t="s">
        <v>131</v>
      </c>
      <c r="D32" s="17">
        <f t="shared" si="0"/>
        <v>23685.627975539137</v>
      </c>
      <c r="E32" s="32">
        <v>0.6971304480275505</v>
      </c>
      <c r="F32" s="33">
        <v>0.7800889713428291</v>
      </c>
      <c r="H32" s="21"/>
      <c r="I32" s="21"/>
      <c r="J32" s="20"/>
    </row>
    <row r="33" spans="1:18" s="6" customFormat="1" ht="15.75">
      <c r="A33" s="7" t="s">
        <v>124</v>
      </c>
      <c r="B33" s="30" t="s">
        <v>133</v>
      </c>
      <c r="C33" s="31" t="s">
        <v>131</v>
      </c>
      <c r="D33" s="17">
        <f t="shared" si="0"/>
        <v>2735.706254151932</v>
      </c>
      <c r="E33" s="32">
        <v>0.08051904423215099</v>
      </c>
      <c r="F33" s="33">
        <v>0.09010081049577696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6" ht="15.75">
      <c r="A34" s="7" t="s">
        <v>75</v>
      </c>
      <c r="B34" s="30" t="s">
        <v>119</v>
      </c>
      <c r="C34" s="31" t="s">
        <v>131</v>
      </c>
      <c r="D34" s="17">
        <f t="shared" si="0"/>
        <v>14.637272627886208</v>
      </c>
      <c r="E34" s="32">
        <v>0.00043081350579</v>
      </c>
      <c r="F34" s="33">
        <v>0.00048208031297900997</v>
      </c>
    </row>
    <row r="35" spans="1:6" ht="15.75">
      <c r="A35" s="7" t="s">
        <v>77</v>
      </c>
      <c r="B35" s="30" t="s">
        <v>15</v>
      </c>
      <c r="C35" s="31" t="s">
        <v>131</v>
      </c>
      <c r="D35" s="17">
        <f t="shared" si="0"/>
        <v>7570.356744052115</v>
      </c>
      <c r="E35" s="32">
        <v>0.22281554849040525</v>
      </c>
      <c r="F35" s="33">
        <v>0.24933059876076347</v>
      </c>
    </row>
    <row r="36" spans="1:6" ht="31.5">
      <c r="A36" s="7" t="s">
        <v>79</v>
      </c>
      <c r="B36" s="30" t="s">
        <v>134</v>
      </c>
      <c r="C36" s="31" t="s">
        <v>131</v>
      </c>
      <c r="D36" s="17">
        <f t="shared" si="0"/>
        <v>33.9503406785694</v>
      </c>
      <c r="E36" s="32">
        <v>0.00099924799259625</v>
      </c>
      <c r="F36" s="33">
        <v>0.0011181585037152036</v>
      </c>
    </row>
    <row r="37" spans="1:6" ht="15.75">
      <c r="A37" s="7" t="s">
        <v>80</v>
      </c>
      <c r="B37" s="30" t="s">
        <v>135</v>
      </c>
      <c r="C37" s="31" t="s">
        <v>131</v>
      </c>
      <c r="D37" s="17">
        <f t="shared" si="0"/>
        <v>5838.564096720011</v>
      </c>
      <c r="E37" s="32">
        <v>0.1718443272345345</v>
      </c>
      <c r="F37" s="33">
        <v>0.1922938021754441</v>
      </c>
    </row>
    <row r="38" spans="1:6" ht="15.75">
      <c r="A38" s="7" t="s">
        <v>81</v>
      </c>
      <c r="B38" s="30" t="s">
        <v>136</v>
      </c>
      <c r="C38" s="31" t="s">
        <v>131</v>
      </c>
      <c r="D38" s="17">
        <f t="shared" si="0"/>
        <v>14224.054289782855</v>
      </c>
      <c r="E38" s="32">
        <v>0.41865140118071176</v>
      </c>
      <c r="F38" s="33">
        <v>0.4684709179212165</v>
      </c>
    </row>
    <row r="39" spans="1:6" ht="31.5">
      <c r="A39" s="7" t="s">
        <v>82</v>
      </c>
      <c r="B39" s="30" t="s">
        <v>138</v>
      </c>
      <c r="C39" s="31" t="s">
        <v>131</v>
      </c>
      <c r="D39" s="17">
        <f t="shared" si="0"/>
        <v>180.85163513566067</v>
      </c>
      <c r="E39" s="32">
        <v>0.0053229402048719995</v>
      </c>
      <c r="F39" s="33">
        <v>0.005956370089251767</v>
      </c>
    </row>
    <row r="40" spans="1:6" ht="31.5">
      <c r="A40" s="7" t="s">
        <v>137</v>
      </c>
      <c r="B40" s="30" t="s">
        <v>140</v>
      </c>
      <c r="C40" s="31" t="s">
        <v>131</v>
      </c>
      <c r="D40" s="17">
        <f t="shared" si="0"/>
        <v>653.2696092006881</v>
      </c>
      <c r="E40" s="32">
        <v>0.01922744610424425</v>
      </c>
      <c r="F40" s="33">
        <v>0.021515512190649316</v>
      </c>
    </row>
    <row r="41" spans="1:6" ht="31.5">
      <c r="A41" s="7" t="s">
        <v>139</v>
      </c>
      <c r="B41" s="30" t="s">
        <v>142</v>
      </c>
      <c r="C41" s="31" t="s">
        <v>131</v>
      </c>
      <c r="D41" s="17">
        <f t="shared" si="0"/>
        <v>3919.617655204129</v>
      </c>
      <c r="E41" s="32">
        <v>0.1153646766254655</v>
      </c>
      <c r="F41" s="33">
        <v>0.1290930731438959</v>
      </c>
    </row>
    <row r="42" spans="1:6" ht="15.75">
      <c r="A42" s="7" t="s">
        <v>141</v>
      </c>
      <c r="B42" s="30" t="s">
        <v>144</v>
      </c>
      <c r="C42" s="31" t="s">
        <v>131</v>
      </c>
      <c r="D42" s="17">
        <f t="shared" si="0"/>
        <v>7097.7354745339235</v>
      </c>
      <c r="E42" s="32">
        <v>0.20890505907011928</v>
      </c>
      <c r="F42" s="33">
        <v>0.23376476109946348</v>
      </c>
    </row>
    <row r="43" spans="1:6" ht="15.75">
      <c r="A43" s="7" t="s">
        <v>143</v>
      </c>
      <c r="B43" s="30" t="s">
        <v>146</v>
      </c>
      <c r="C43" s="31" t="s">
        <v>131</v>
      </c>
      <c r="D43" s="17">
        <f t="shared" si="0"/>
        <v>12971.347707379595</v>
      </c>
      <c r="E43" s="32">
        <v>0.3817809453101843</v>
      </c>
      <c r="F43" s="33">
        <v>0.4272128778020962</v>
      </c>
    </row>
    <row r="44" spans="1:6" ht="15.75">
      <c r="A44" s="7" t="s">
        <v>145</v>
      </c>
      <c r="B44" s="30" t="s">
        <v>120</v>
      </c>
      <c r="C44" s="31" t="s">
        <v>131</v>
      </c>
      <c r="D44" s="17">
        <f t="shared" si="0"/>
        <v>7151.080201444441</v>
      </c>
      <c r="E44" s="32">
        <v>0.21047513495788725</v>
      </c>
      <c r="F44" s="33">
        <v>0.23552167601787583</v>
      </c>
    </row>
    <row r="45" spans="1:6" ht="31.5">
      <c r="A45" s="7" t="s">
        <v>147</v>
      </c>
      <c r="B45" s="30" t="s">
        <v>149</v>
      </c>
      <c r="C45" s="31" t="s">
        <v>131</v>
      </c>
      <c r="D45" s="17">
        <f t="shared" si="0"/>
        <v>199.92074864254582</v>
      </c>
      <c r="E45" s="32">
        <v>0.00588419446658175</v>
      </c>
      <c r="F45" s="33">
        <v>0.006584413608104979</v>
      </c>
    </row>
    <row r="46" spans="1:6" ht="15.75">
      <c r="A46" s="7" t="s">
        <v>148</v>
      </c>
      <c r="B46" s="30" t="s">
        <v>151</v>
      </c>
      <c r="C46" s="31" t="s">
        <v>131</v>
      </c>
      <c r="D46" s="17">
        <f t="shared" si="0"/>
        <v>1714.7158292662364</v>
      </c>
      <c r="E46" s="32">
        <v>0.05046860549911575</v>
      </c>
      <c r="F46" s="33">
        <v>0.056474369553510526</v>
      </c>
    </row>
    <row r="47" spans="1:6" ht="15.75">
      <c r="A47" s="7" t="s">
        <v>150</v>
      </c>
      <c r="B47" s="30" t="s">
        <v>14</v>
      </c>
      <c r="C47" s="31" t="s">
        <v>131</v>
      </c>
      <c r="D47" s="17">
        <f t="shared" si="0"/>
        <v>28213.1396947975</v>
      </c>
      <c r="E47" s="32">
        <v>0.8303870488893113</v>
      </c>
      <c r="F47" s="33">
        <v>0.9292031077071393</v>
      </c>
    </row>
    <row r="48" spans="1:6" ht="31.5">
      <c r="A48" s="7" t="s">
        <v>152</v>
      </c>
      <c r="B48" s="30" t="s">
        <v>154</v>
      </c>
      <c r="C48" s="31" t="s">
        <v>131</v>
      </c>
      <c r="D48" s="17">
        <f t="shared" si="0"/>
        <v>2897.9873529436977</v>
      </c>
      <c r="E48" s="32">
        <v>0.08529540461507774</v>
      </c>
      <c r="F48" s="33">
        <v>0.095445557764272</v>
      </c>
    </row>
    <row r="49" spans="1:6" ht="31.5">
      <c r="A49" s="7" t="s">
        <v>153</v>
      </c>
      <c r="B49" s="30" t="s">
        <v>156</v>
      </c>
      <c r="C49" s="31" t="s">
        <v>131</v>
      </c>
      <c r="D49" s="17">
        <f t="shared" si="0"/>
        <v>6388.478297531569</v>
      </c>
      <c r="E49" s="32">
        <v>0.18802975130622826</v>
      </c>
      <c r="F49" s="33">
        <v>0.2104052917116694</v>
      </c>
    </row>
    <row r="50" spans="1:6" ht="31.5">
      <c r="A50" s="7" t="s">
        <v>155</v>
      </c>
      <c r="B50" s="30" t="s">
        <v>158</v>
      </c>
      <c r="C50" s="31" t="s">
        <v>131</v>
      </c>
      <c r="D50" s="17">
        <f t="shared" si="0"/>
        <v>2299.9778888070873</v>
      </c>
      <c r="E50" s="32">
        <v>0.0676944102023982</v>
      </c>
      <c r="F50" s="33">
        <v>0.0757500450164836</v>
      </c>
    </row>
    <row r="51" spans="1:6" ht="31.5">
      <c r="A51" s="7" t="s">
        <v>157</v>
      </c>
      <c r="B51" s="30" t="s">
        <v>160</v>
      </c>
      <c r="C51" s="31" t="s">
        <v>131</v>
      </c>
      <c r="D51" s="17">
        <f t="shared" si="0"/>
        <v>4517.346946600114</v>
      </c>
      <c r="E51" s="32">
        <v>0.13295742481607323</v>
      </c>
      <c r="F51" s="33">
        <v>0.14877935836918593</v>
      </c>
    </row>
    <row r="52" spans="1:6" ht="15.75">
      <c r="A52" s="7" t="s">
        <v>159</v>
      </c>
      <c r="B52" s="30" t="s">
        <v>162</v>
      </c>
      <c r="C52" s="31" t="s">
        <v>131</v>
      </c>
      <c r="D52" s="17">
        <f t="shared" si="0"/>
        <v>12924.467775879722</v>
      </c>
      <c r="E52" s="32">
        <v>0.3804011453874735</v>
      </c>
      <c r="F52" s="33">
        <v>0.42566888168858286</v>
      </c>
    </row>
    <row r="53" spans="1:6" ht="15.75">
      <c r="A53" s="7" t="s">
        <v>161</v>
      </c>
      <c r="B53" s="30" t="s">
        <v>116</v>
      </c>
      <c r="C53" s="31" t="s">
        <v>78</v>
      </c>
      <c r="D53" s="17">
        <f t="shared" si="0"/>
        <v>3240.6921598140066</v>
      </c>
      <c r="E53" s="32">
        <v>0.095382110181906</v>
      </c>
      <c r="F53" s="33">
        <v>0.10673258129355281</v>
      </c>
    </row>
    <row r="54" spans="1:6" ht="15.75">
      <c r="A54" s="7" t="s">
        <v>163</v>
      </c>
      <c r="B54" s="30" t="s">
        <v>164</v>
      </c>
      <c r="C54" s="31" t="s">
        <v>131</v>
      </c>
      <c r="D54" s="17">
        <f t="shared" si="0"/>
        <v>918.3668801279605</v>
      </c>
      <c r="E54" s="32">
        <v>0.027029957375774245</v>
      </c>
      <c r="F54" s="33">
        <v>0.03024652230349138</v>
      </c>
    </row>
    <row r="55" spans="1:6" ht="31.5">
      <c r="A55" s="7" t="s">
        <v>165</v>
      </c>
      <c r="B55" s="30" t="s">
        <v>166</v>
      </c>
      <c r="C55" s="31" t="s">
        <v>131</v>
      </c>
      <c r="D55" s="17">
        <f t="shared" si="0"/>
        <v>11734.498170323208</v>
      </c>
      <c r="E55" s="32">
        <v>0.3453772040709292</v>
      </c>
      <c r="F55" s="33">
        <v>0.3864770913553698</v>
      </c>
    </row>
    <row r="56" spans="1:6" ht="15.75">
      <c r="A56" s="7" t="s">
        <v>167</v>
      </c>
      <c r="B56" s="30" t="s">
        <v>168</v>
      </c>
      <c r="C56" s="31" t="s">
        <v>169</v>
      </c>
      <c r="D56" s="17">
        <f t="shared" si="0"/>
        <v>9689.061297848011</v>
      </c>
      <c r="E56" s="32">
        <v>0.28517460674932504</v>
      </c>
      <c r="F56" s="33">
        <v>0.3191103849524947</v>
      </c>
    </row>
    <row r="57" spans="1:6" ht="31.5">
      <c r="A57" s="7" t="s">
        <v>170</v>
      </c>
      <c r="B57" s="30" t="s">
        <v>171</v>
      </c>
      <c r="C57" s="31" t="s">
        <v>6</v>
      </c>
      <c r="D57" s="17">
        <f t="shared" si="0"/>
        <v>5282.998282310462</v>
      </c>
      <c r="E57" s="32">
        <v>0.15549256128143848</v>
      </c>
      <c r="F57" s="33">
        <v>0.17399617607392967</v>
      </c>
    </row>
    <row r="58" spans="1:6" ht="15.75">
      <c r="A58" s="7" t="s">
        <v>172</v>
      </c>
      <c r="B58" s="30" t="s">
        <v>173</v>
      </c>
      <c r="C58" s="31" t="s">
        <v>6</v>
      </c>
      <c r="D58" s="17">
        <f t="shared" si="0"/>
        <v>3882.8618372718806</v>
      </c>
      <c r="E58" s="32">
        <v>0.1142828560442595</v>
      </c>
      <c r="F58" s="33">
        <v>0.12788251591352637</v>
      </c>
    </row>
    <row r="59" spans="1:18" s="6" customFormat="1" ht="24.75" customHeight="1">
      <c r="A59" s="7" t="s">
        <v>174</v>
      </c>
      <c r="B59" s="30" t="s">
        <v>175</v>
      </c>
      <c r="C59" s="31" t="s">
        <v>176</v>
      </c>
      <c r="D59" s="17">
        <f t="shared" si="0"/>
        <v>4253.306812029302</v>
      </c>
      <c r="E59" s="32">
        <v>0.12518602785329477</v>
      </c>
      <c r="F59" s="33">
        <v>0.14008316516783684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6" ht="15.75">
      <c r="A60" s="7" t="s">
        <v>177</v>
      </c>
      <c r="B60" s="30" t="s">
        <v>178</v>
      </c>
      <c r="C60" s="31" t="s">
        <v>176</v>
      </c>
      <c r="D60" s="17">
        <f t="shared" si="0"/>
        <v>2741.1952313873903</v>
      </c>
      <c r="E60" s="32">
        <v>0.08068059929682227</v>
      </c>
      <c r="F60" s="33">
        <v>0.09028159061314411</v>
      </c>
    </row>
    <row r="61" spans="1:6" ht="15.75">
      <c r="A61" s="24" t="s">
        <v>179</v>
      </c>
      <c r="B61" s="34" t="s">
        <v>180</v>
      </c>
      <c r="C61" s="1" t="s">
        <v>27</v>
      </c>
      <c r="D61" s="16" t="s">
        <v>27</v>
      </c>
      <c r="E61" s="32"/>
      <c r="F61" s="33"/>
    </row>
    <row r="62" spans="1:6" ht="31.5">
      <c r="A62" s="7" t="s">
        <v>181</v>
      </c>
      <c r="B62" s="30" t="s">
        <v>182</v>
      </c>
      <c r="C62" s="1" t="s">
        <v>27</v>
      </c>
      <c r="D62" s="16" t="s">
        <v>27</v>
      </c>
      <c r="E62" s="32"/>
      <c r="F62" s="33"/>
    </row>
    <row r="63" spans="1:6" ht="31.5">
      <c r="A63" s="7" t="s">
        <v>183</v>
      </c>
      <c r="B63" s="30" t="s">
        <v>8</v>
      </c>
      <c r="C63" s="35" t="s">
        <v>184</v>
      </c>
      <c r="D63" s="17">
        <f aca="true" t="shared" si="1" ref="D63:D70">E63*E$2*8+F63*E$2*4</f>
        <v>6464.795410649743</v>
      </c>
      <c r="E63" s="32">
        <v>0.19027596505725</v>
      </c>
      <c r="F63" s="33">
        <v>0.21291880489906276</v>
      </c>
    </row>
    <row r="64" spans="1:6" ht="31.5">
      <c r="A64" s="7" t="s">
        <v>185</v>
      </c>
      <c r="B64" s="30" t="s">
        <v>186</v>
      </c>
      <c r="C64" s="35" t="s">
        <v>11</v>
      </c>
      <c r="D64" s="17">
        <f t="shared" si="1"/>
        <v>12238.38628053819</v>
      </c>
      <c r="E64" s="32">
        <v>0.36020795900775</v>
      </c>
      <c r="F64" s="33">
        <v>0.4030727061296722</v>
      </c>
    </row>
    <row r="65" spans="1:18" s="6" customFormat="1" ht="27.75" customHeight="1">
      <c r="A65" s="7" t="s">
        <v>187</v>
      </c>
      <c r="B65" s="30" t="s">
        <v>188</v>
      </c>
      <c r="C65" s="35" t="s">
        <v>10</v>
      </c>
      <c r="D65" s="17">
        <f t="shared" si="1"/>
        <v>3130.7499787423285</v>
      </c>
      <c r="E65" s="32">
        <v>0.09214622207175001</v>
      </c>
      <c r="F65" s="33">
        <v>0.10311162249828826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6" ht="15.75">
      <c r="A66" s="7" t="s">
        <v>189</v>
      </c>
      <c r="B66" s="30" t="s">
        <v>13</v>
      </c>
      <c r="C66" s="35" t="s">
        <v>10</v>
      </c>
      <c r="D66" s="17">
        <f t="shared" si="1"/>
        <v>6424.136320016725</v>
      </c>
      <c r="E66" s="32">
        <v>0.1890792608745</v>
      </c>
      <c r="F66" s="33">
        <v>0.2115796929185655</v>
      </c>
    </row>
    <row r="67" spans="1:6" ht="15.75">
      <c r="A67" s="7" t="s">
        <v>190</v>
      </c>
      <c r="B67" s="30" t="s">
        <v>121</v>
      </c>
      <c r="C67" s="35" t="s">
        <v>131</v>
      </c>
      <c r="D67" s="17">
        <f t="shared" si="1"/>
        <v>1667.0227159537071</v>
      </c>
      <c r="E67" s="32">
        <v>0.049064871492750003</v>
      </c>
      <c r="F67" s="33">
        <v>0.05490359120038726</v>
      </c>
    </row>
    <row r="68" spans="1:6" ht="31.5">
      <c r="A68" s="7" t="s">
        <v>191</v>
      </c>
      <c r="B68" s="30" t="s">
        <v>192</v>
      </c>
      <c r="C68" s="35" t="s">
        <v>131</v>
      </c>
      <c r="D68" s="17">
        <f t="shared" si="1"/>
        <v>8782.363576731725</v>
      </c>
      <c r="E68" s="32">
        <v>0.258488103474</v>
      </c>
      <c r="F68" s="33">
        <v>0.28924818778740596</v>
      </c>
    </row>
    <row r="69" spans="1:6" ht="15.75">
      <c r="A69" s="7" t="s">
        <v>193</v>
      </c>
      <c r="B69" s="30" t="s">
        <v>194</v>
      </c>
      <c r="C69" s="35" t="s">
        <v>9</v>
      </c>
      <c r="D69" s="17">
        <f t="shared" si="1"/>
        <v>1788.9999878527587</v>
      </c>
      <c r="E69" s="32">
        <v>0.052654984041</v>
      </c>
      <c r="F69" s="33">
        <v>0.058920927141879</v>
      </c>
    </row>
    <row r="70" spans="1:6" ht="15.75">
      <c r="A70" s="7" t="s">
        <v>195</v>
      </c>
      <c r="B70" s="30" t="s">
        <v>196</v>
      </c>
      <c r="C70" s="35" t="s">
        <v>7</v>
      </c>
      <c r="D70" s="17">
        <f t="shared" si="1"/>
        <v>1382.4090815225863</v>
      </c>
      <c r="E70" s="32">
        <v>0.0406879422135</v>
      </c>
      <c r="F70" s="33">
        <v>0.0455298073369065</v>
      </c>
    </row>
    <row r="71" spans="1:18" s="6" customFormat="1" ht="33.75" customHeight="1">
      <c r="A71" s="7" t="s">
        <v>71</v>
      </c>
      <c r="B71" s="30" t="s">
        <v>197</v>
      </c>
      <c r="C71" s="1" t="s">
        <v>27</v>
      </c>
      <c r="D71" s="16" t="s">
        <v>27</v>
      </c>
      <c r="E71" s="32"/>
      <c r="F71" s="33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6" ht="15.75">
      <c r="A72" s="7" t="s">
        <v>198</v>
      </c>
      <c r="B72" s="30" t="s">
        <v>199</v>
      </c>
      <c r="C72" s="35" t="s">
        <v>11</v>
      </c>
      <c r="D72" s="17">
        <f aca="true" t="shared" si="2" ref="D72:D77">E72*E$2*8+F72*E$2*4</f>
        <v>10896.63628964862</v>
      </c>
      <c r="E72" s="32">
        <v>0.320716720977</v>
      </c>
      <c r="F72" s="33">
        <v>0.358882010773263</v>
      </c>
    </row>
    <row r="73" spans="1:6" ht="15.75">
      <c r="A73" s="7" t="s">
        <v>200</v>
      </c>
      <c r="B73" s="30" t="s">
        <v>201</v>
      </c>
      <c r="C73" s="35" t="s">
        <v>11</v>
      </c>
      <c r="D73" s="17">
        <f t="shared" si="2"/>
        <v>26103.136186397074</v>
      </c>
      <c r="E73" s="32">
        <v>0.7682840853255</v>
      </c>
      <c r="F73" s="33">
        <v>0.8597098914792345</v>
      </c>
    </row>
    <row r="74" spans="1:6" ht="15.75">
      <c r="A74" s="7" t="s">
        <v>202</v>
      </c>
      <c r="B74" s="30" t="s">
        <v>117</v>
      </c>
      <c r="C74" s="35" t="s">
        <v>203</v>
      </c>
      <c r="D74" s="17">
        <f t="shared" si="2"/>
        <v>2317.568166081983</v>
      </c>
      <c r="E74" s="32">
        <v>0.06821213841675</v>
      </c>
      <c r="F74" s="33">
        <v>0.07632938288834325</v>
      </c>
    </row>
    <row r="75" spans="1:6" ht="15.75">
      <c r="A75" s="7" t="s">
        <v>204</v>
      </c>
      <c r="B75" s="30" t="s">
        <v>205</v>
      </c>
      <c r="C75" s="35" t="s">
        <v>9</v>
      </c>
      <c r="D75" s="17">
        <f t="shared" si="2"/>
        <v>975.818175192414</v>
      </c>
      <c r="E75" s="32">
        <v>0.028720900386</v>
      </c>
      <c r="F75" s="33">
        <v>0.032138687531934</v>
      </c>
    </row>
    <row r="76" spans="1:6" ht="15.75">
      <c r="A76" s="7" t="s">
        <v>206</v>
      </c>
      <c r="B76" s="30" t="s">
        <v>207</v>
      </c>
      <c r="C76" s="35" t="s">
        <v>12</v>
      </c>
      <c r="D76" s="17">
        <f t="shared" si="2"/>
        <v>11547.181739776895</v>
      </c>
      <c r="E76" s="32">
        <v>0.3398639879009999</v>
      </c>
      <c r="F76" s="33">
        <v>0.3803078024612189</v>
      </c>
    </row>
    <row r="77" spans="1:18" s="6" customFormat="1" ht="15.75">
      <c r="A77" s="7" t="s">
        <v>208</v>
      </c>
      <c r="B77" s="30" t="s">
        <v>209</v>
      </c>
      <c r="C77" s="35" t="s">
        <v>11</v>
      </c>
      <c r="D77" s="17">
        <f t="shared" si="2"/>
        <v>487.909087596207</v>
      </c>
      <c r="E77" s="32">
        <v>0.014360450193</v>
      </c>
      <c r="F77" s="33">
        <v>0.016069343765967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6" ht="15.75">
      <c r="A78" s="24" t="s">
        <v>210</v>
      </c>
      <c r="B78" s="34" t="s">
        <v>211</v>
      </c>
      <c r="C78" s="1" t="s">
        <v>27</v>
      </c>
      <c r="D78" s="16" t="s">
        <v>27</v>
      </c>
      <c r="E78" s="32"/>
      <c r="F78" s="33"/>
    </row>
    <row r="79" spans="1:6" ht="15.75">
      <c r="A79" s="7" t="s">
        <v>65</v>
      </c>
      <c r="B79" s="36" t="s">
        <v>2</v>
      </c>
      <c r="C79" s="31" t="s">
        <v>212</v>
      </c>
      <c r="D79" s="17">
        <f>E79*E$2*8+F79*E$2*4</f>
        <v>2411.2060518098215</v>
      </c>
      <c r="E79" s="32">
        <v>0.07096814814962324</v>
      </c>
      <c r="F79" s="33">
        <v>0.0794133577794284</v>
      </c>
    </row>
    <row r="80" spans="1:6" ht="15.75">
      <c r="A80" s="7" t="s">
        <v>213</v>
      </c>
      <c r="B80" s="36" t="s">
        <v>3</v>
      </c>
      <c r="C80" s="31" t="s">
        <v>131</v>
      </c>
      <c r="D80" s="17">
        <f>E80*E$2*8+F80*E$2*4</f>
        <v>1209.8112417854284</v>
      </c>
      <c r="E80" s="32">
        <v>0.035607932957726254</v>
      </c>
      <c r="F80" s="33">
        <v>0.03984527697969568</v>
      </c>
    </row>
    <row r="81" spans="1:6" ht="31.5">
      <c r="A81" s="24" t="s">
        <v>214</v>
      </c>
      <c r="B81" s="34" t="s">
        <v>215</v>
      </c>
      <c r="C81" s="1" t="s">
        <v>27</v>
      </c>
      <c r="D81" s="16" t="s">
        <v>27</v>
      </c>
      <c r="E81" s="32"/>
      <c r="F81" s="33"/>
    </row>
    <row r="82" spans="1:6" ht="31.5">
      <c r="A82" s="7" t="s">
        <v>66</v>
      </c>
      <c r="B82" s="37" t="s">
        <v>216</v>
      </c>
      <c r="C82" s="1" t="s">
        <v>217</v>
      </c>
      <c r="D82" s="17">
        <f>E82*E$2*8+F82*E$2*4</f>
        <v>791.3072218997816</v>
      </c>
      <c r="E82" s="32">
        <v>0.023290256804680498</v>
      </c>
      <c r="F82" s="33">
        <v>0.026061797364437478</v>
      </c>
    </row>
    <row r="83" spans="1:18" s="6" customFormat="1" ht="15.75">
      <c r="A83" s="7" t="s">
        <v>218</v>
      </c>
      <c r="B83" s="37" t="s">
        <v>219</v>
      </c>
      <c r="C83" s="35" t="s">
        <v>131</v>
      </c>
      <c r="D83" s="17">
        <f>E83*E$2*8+F83*E$2*4</f>
        <v>2534.3217782465977</v>
      </c>
      <c r="E83" s="32">
        <v>0.07459176841499024</v>
      </c>
      <c r="F83" s="33">
        <v>0.08346818885637408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6" ht="15.75">
      <c r="A84" s="24" t="s">
        <v>220</v>
      </c>
      <c r="B84" s="34" t="s">
        <v>221</v>
      </c>
      <c r="C84" s="1" t="s">
        <v>27</v>
      </c>
      <c r="D84" s="16" t="s">
        <v>27</v>
      </c>
      <c r="E84" s="32"/>
      <c r="F84" s="33"/>
    </row>
    <row r="85" spans="1:6" ht="31.5">
      <c r="A85" s="7" t="s">
        <v>67</v>
      </c>
      <c r="B85" s="30" t="s">
        <v>222</v>
      </c>
      <c r="C85" s="35" t="s">
        <v>5</v>
      </c>
      <c r="D85" s="17">
        <f>E85*E$2*8+F85*E$2*4</f>
        <v>28904.54753101196</v>
      </c>
      <c r="E85" s="32">
        <v>0.8507370035169749</v>
      </c>
      <c r="F85" s="33">
        <v>0.9519747069354949</v>
      </c>
    </row>
    <row r="86" spans="1:6" ht="31.5">
      <c r="A86" s="7" t="s">
        <v>223</v>
      </c>
      <c r="B86" s="30" t="s">
        <v>224</v>
      </c>
      <c r="C86" s="35" t="s">
        <v>10</v>
      </c>
      <c r="D86" s="17">
        <f>E86*E$2*8+F86*E$2*4</f>
        <v>11543.115830713596</v>
      </c>
      <c r="E86" s="32">
        <v>0.339744317482725</v>
      </c>
      <c r="F86" s="33">
        <v>0.38017389126316925</v>
      </c>
    </row>
    <row r="87" spans="1:6" ht="15.75">
      <c r="A87" s="7" t="s">
        <v>73</v>
      </c>
      <c r="B87" s="30" t="s">
        <v>225</v>
      </c>
      <c r="C87" s="35" t="s">
        <v>6</v>
      </c>
      <c r="D87" s="17">
        <f>E87*E$2*8+F87*E$2*4</f>
        <v>2195.590894182931</v>
      </c>
      <c r="E87" s="32">
        <v>0.0646220258685</v>
      </c>
      <c r="F87" s="33">
        <v>0.07231204694685149</v>
      </c>
    </row>
    <row r="88" spans="1:6" ht="15.75">
      <c r="A88" s="7" t="s">
        <v>123</v>
      </c>
      <c r="B88" s="30" t="s">
        <v>226</v>
      </c>
      <c r="C88" s="35" t="s">
        <v>12</v>
      </c>
      <c r="D88" s="17">
        <f>E88*E$2*8+F88*E$2*4</f>
        <v>1049.004538331845</v>
      </c>
      <c r="E88" s="32">
        <v>0.03087496791495</v>
      </c>
      <c r="F88" s="33">
        <v>0.03454908909682905</v>
      </c>
    </row>
    <row r="89" spans="1:18" s="6" customFormat="1" ht="15.75">
      <c r="A89" s="7" t="s">
        <v>125</v>
      </c>
      <c r="B89" s="30" t="s">
        <v>227</v>
      </c>
      <c r="C89" s="35" t="s">
        <v>78</v>
      </c>
      <c r="D89" s="17">
        <f>E89*E$2*8+F89*E$2*4</f>
        <v>439.11817883658625</v>
      </c>
      <c r="E89" s="32">
        <v>0.0129244051737</v>
      </c>
      <c r="F89" s="33">
        <v>0.0144624093893703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6" ht="15.75">
      <c r="A90" s="7" t="s">
        <v>76</v>
      </c>
      <c r="B90" s="30" t="s">
        <v>228</v>
      </c>
      <c r="C90" s="1" t="s">
        <v>27</v>
      </c>
      <c r="D90" s="16" t="s">
        <v>27</v>
      </c>
      <c r="E90" s="32"/>
      <c r="F90" s="33"/>
    </row>
    <row r="91" spans="1:6" ht="15.75">
      <c r="A91" s="7" t="s">
        <v>229</v>
      </c>
      <c r="B91" s="36" t="s">
        <v>230</v>
      </c>
      <c r="C91" s="35" t="s">
        <v>78</v>
      </c>
      <c r="D91" s="17">
        <f>E91*E$2*8+F91*E$2*4</f>
        <v>134.1749990889569</v>
      </c>
      <c r="E91" s="32">
        <v>0.003949123803074999</v>
      </c>
      <c r="F91" s="33">
        <v>0.004419069535640924</v>
      </c>
    </row>
    <row r="92" spans="1:6" ht="15.75">
      <c r="A92" s="7" t="s">
        <v>231</v>
      </c>
      <c r="B92" s="36" t="s">
        <v>232</v>
      </c>
      <c r="C92" s="31" t="s">
        <v>78</v>
      </c>
      <c r="D92" s="17">
        <f>E92*E$2*8+F92*E$2*4</f>
        <v>113.8454537724483</v>
      </c>
      <c r="E92" s="32">
        <v>0.0033507717117000004</v>
      </c>
      <c r="F92" s="33">
        <v>0.0037495135453923002</v>
      </c>
    </row>
    <row r="93" spans="1:6" ht="15.75">
      <c r="A93" s="7" t="s">
        <v>233</v>
      </c>
      <c r="B93" s="36" t="s">
        <v>234</v>
      </c>
      <c r="C93" s="31" t="s">
        <v>78</v>
      </c>
      <c r="D93" s="17">
        <f>E93*E$2*8+F93*E$2*4</f>
        <v>4.065909063301725</v>
      </c>
      <c r="E93" s="32">
        <v>0.00011967041827500002</v>
      </c>
      <c r="F93" s="33">
        <v>0.00013391119804972502</v>
      </c>
    </row>
    <row r="94" spans="1:6" ht="15.75">
      <c r="A94" s="7" t="s">
        <v>235</v>
      </c>
      <c r="B94" s="36" t="s">
        <v>236</v>
      </c>
      <c r="C94" s="31" t="s">
        <v>78</v>
      </c>
      <c r="D94" s="17">
        <f>E94*E$2*8+F94*E$2*4</f>
        <v>20.329545316508625</v>
      </c>
      <c r="E94" s="32">
        <v>0.000598352091375</v>
      </c>
      <c r="F94" s="33">
        <v>0.000669555990248625</v>
      </c>
    </row>
    <row r="95" spans="1:6" ht="15.75">
      <c r="A95" s="24" t="s">
        <v>237</v>
      </c>
      <c r="B95" s="34" t="s">
        <v>238</v>
      </c>
      <c r="C95" s="1" t="s">
        <v>27</v>
      </c>
      <c r="D95" s="16" t="s">
        <v>27</v>
      </c>
      <c r="E95" s="32"/>
      <c r="F95" s="33"/>
    </row>
    <row r="96" spans="1:6" ht="15.75">
      <c r="A96" s="7" t="s">
        <v>69</v>
      </c>
      <c r="B96" s="36" t="s">
        <v>239</v>
      </c>
      <c r="C96" s="31" t="s">
        <v>4</v>
      </c>
      <c r="D96" s="17">
        <f>E96*E$2*8+F96*E$2*4</f>
        <v>35983.29521022026</v>
      </c>
      <c r="E96" s="32">
        <v>1.05908320173375</v>
      </c>
      <c r="F96" s="33">
        <v>1.1851141027400662</v>
      </c>
    </row>
    <row r="97" spans="1:6" ht="15.75">
      <c r="A97" s="7" t="s">
        <v>240</v>
      </c>
      <c r="B97" s="36" t="s">
        <v>1</v>
      </c>
      <c r="C97" s="1"/>
      <c r="D97" s="17">
        <f>E97*E$2*8+F97*E$2*4</f>
        <v>49823.64966169934</v>
      </c>
      <c r="E97" s="32">
        <v>1.4664413055418501</v>
      </c>
      <c r="F97" s="33">
        <v>1.6409478209013304</v>
      </c>
    </row>
    <row r="98" spans="1:6" ht="15.75">
      <c r="A98" s="7" t="s">
        <v>74</v>
      </c>
      <c r="B98" s="36" t="s">
        <v>241</v>
      </c>
      <c r="C98" s="1"/>
      <c r="D98" s="17">
        <f>E98*E$2*8+F98*E$2*4</f>
        <v>31850.29864737406</v>
      </c>
      <c r="E98" s="32">
        <v>0.9374382215572125</v>
      </c>
      <c r="F98" s="33">
        <v>1.0489933699225207</v>
      </c>
    </row>
    <row r="99" spans="1:18" s="6" customFormat="1" ht="15.75">
      <c r="A99" s="7"/>
      <c r="B99" s="4" t="s">
        <v>83</v>
      </c>
      <c r="C99" s="1" t="s">
        <v>33</v>
      </c>
      <c r="D99" s="18">
        <f>SUM(D29:D60)+SUM(D63:D70)+SUM(D72:D77)+SUM(D79:D80)+SUM(D82:D83)+SUM(D85:D89)+SUM(D91:D94)+SUM(D96:D98)</f>
        <v>454581.3040313643</v>
      </c>
      <c r="E99" s="19">
        <f>SUM(E29:E60)+SUM(E63:E70)+SUM(E72:E77)+SUM(E79:E80)+SUM(E82:E83)+SUM(E85:E89)+SUM(E91:E94)+SUM(E96:E98)</f>
        <v>13.379525696832182</v>
      </c>
      <c r="F99" s="25">
        <f>SUM(F29:F60)+SUM(F63:F70)+SUM(F72:F77)+SUM(F79:F80)+SUM(F82:F83)+SUM(F85:F89)+SUM(F91:F94)+SUM(F96:F98)</f>
        <v>14.971689254755216</v>
      </c>
      <c r="G99" s="22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4" ht="15.75">
      <c r="A100" s="27" t="s">
        <v>84</v>
      </c>
      <c r="B100" s="27"/>
      <c r="C100" s="27"/>
      <c r="D100" s="27"/>
    </row>
    <row r="101" spans="1:4" ht="15.75">
      <c r="A101" s="7" t="s">
        <v>85</v>
      </c>
      <c r="B101" s="1" t="s">
        <v>86</v>
      </c>
      <c r="C101" s="1" t="s">
        <v>87</v>
      </c>
      <c r="D101" s="38">
        <v>0</v>
      </c>
    </row>
    <row r="102" spans="1:4" ht="15.75">
      <c r="A102" s="7" t="s">
        <v>88</v>
      </c>
      <c r="B102" s="1" t="s">
        <v>89</v>
      </c>
      <c r="C102" s="1" t="s">
        <v>87</v>
      </c>
      <c r="D102" s="38">
        <v>0</v>
      </c>
    </row>
    <row r="103" spans="1:4" ht="15.75">
      <c r="A103" s="7" t="s">
        <v>90</v>
      </c>
      <c r="B103" s="1" t="s">
        <v>91</v>
      </c>
      <c r="C103" s="1" t="s">
        <v>87</v>
      </c>
      <c r="D103" s="1">
        <v>0</v>
      </c>
    </row>
    <row r="104" spans="1:4" ht="15.75">
      <c r="A104" s="7" t="s">
        <v>92</v>
      </c>
      <c r="B104" s="1" t="s">
        <v>93</v>
      </c>
      <c r="C104" s="1" t="s">
        <v>33</v>
      </c>
      <c r="D104" s="39">
        <v>-41459.32</v>
      </c>
    </row>
    <row r="105" spans="1:4" ht="15.75">
      <c r="A105" s="27" t="s">
        <v>94</v>
      </c>
      <c r="B105" s="27"/>
      <c r="C105" s="27"/>
      <c r="D105" s="27"/>
    </row>
    <row r="106" spans="1:4" ht="15.75">
      <c r="A106" s="7" t="s">
        <v>95</v>
      </c>
      <c r="B106" s="1" t="s">
        <v>32</v>
      </c>
      <c r="C106" s="1" t="s">
        <v>33</v>
      </c>
      <c r="D106" s="1">
        <v>0</v>
      </c>
    </row>
    <row r="107" spans="1:4" ht="31.5">
      <c r="A107" s="7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7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27" t="s">
        <v>102</v>
      </c>
      <c r="B112" s="27"/>
      <c r="C112" s="27"/>
      <c r="D112" s="27"/>
    </row>
    <row r="113" spans="1:4" ht="15.75">
      <c r="A113" s="7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7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7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7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27" t="s">
        <v>108</v>
      </c>
      <c r="B117" s="27"/>
      <c r="C117" s="27"/>
      <c r="D117" s="27"/>
    </row>
    <row r="118" spans="1:4" ht="15.75">
      <c r="A118" s="7" t="s">
        <v>109</v>
      </c>
      <c r="B118" s="1" t="s">
        <v>110</v>
      </c>
      <c r="C118" s="1" t="s">
        <v>87</v>
      </c>
      <c r="D118" s="1">
        <v>7</v>
      </c>
    </row>
    <row r="119" spans="1:4" ht="15.75">
      <c r="A119" s="7" t="s">
        <v>111</v>
      </c>
      <c r="B119" s="1" t="s">
        <v>112</v>
      </c>
      <c r="C119" s="1" t="s">
        <v>87</v>
      </c>
      <c r="D119" s="1">
        <v>0</v>
      </c>
    </row>
    <row r="120" spans="1:4" ht="31.5">
      <c r="A120" s="7" t="s">
        <v>113</v>
      </c>
      <c r="B120" s="1" t="s">
        <v>114</v>
      </c>
      <c r="C120" s="1" t="s">
        <v>33</v>
      </c>
      <c r="D120" s="23">
        <v>53900</v>
      </c>
    </row>
    <row r="121" spans="1:4" ht="15.75">
      <c r="A121" s="13"/>
      <c r="B121" s="8"/>
      <c r="C121" s="8"/>
      <c r="D121" s="8"/>
    </row>
    <row r="122" spans="1:4" ht="15.75">
      <c r="A122" s="13"/>
      <c r="B122" s="8"/>
      <c r="C122" s="8"/>
      <c r="D122" s="8"/>
    </row>
    <row r="125" spans="1:4" ht="15.75">
      <c r="A125" s="28"/>
      <c r="B125" s="28"/>
      <c r="D125" s="12"/>
    </row>
  </sheetData>
  <sheetProtection password="CC29" sheet="1" objects="1" scenarios="1" selectLockedCells="1" selectUnlockedCells="1"/>
  <mergeCells count="10">
    <mergeCell ref="F27:F28"/>
    <mergeCell ref="A112:D112"/>
    <mergeCell ref="A125:B125"/>
    <mergeCell ref="A117:D117"/>
    <mergeCell ref="A2:D2"/>
    <mergeCell ref="A26:D26"/>
    <mergeCell ref="A8:D8"/>
    <mergeCell ref="A100:D100"/>
    <mergeCell ref="A105:D105"/>
    <mergeCell ref="E27:E28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4" r:id="rId1"/>
  <rowBreaks count="2" manualBreakCount="2">
    <brk id="69" max="3" man="1"/>
    <brk id="12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2020-03-20T11:18:12Z</cp:lastPrinted>
  <dcterms:created xsi:type="dcterms:W3CDTF">2010-07-19T21:32:50Z</dcterms:created>
  <dcterms:modified xsi:type="dcterms:W3CDTF">2024-03-12T12:36:35Z</dcterms:modified>
  <cp:category/>
  <cp:version/>
  <cp:contentType/>
  <cp:contentStatus/>
</cp:coreProperties>
</file>