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Лист1!$A$1:$D$134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11" i="1"/>
  <c r="D10" i="1"/>
  <c r="D9" i="1"/>
  <c r="D112" i="1" l="1"/>
  <c r="D111" i="1"/>
  <c r="D110" i="1"/>
  <c r="D108" i="1"/>
  <c r="D107" i="1"/>
  <c r="D106" i="1"/>
  <c r="D105" i="1"/>
  <c r="D103" i="1"/>
  <c r="D102" i="1"/>
  <c r="D101" i="1"/>
  <c r="D100" i="1"/>
  <c r="D98" i="1"/>
  <c r="D97" i="1"/>
  <c r="D96" i="1"/>
  <c r="D95" i="1"/>
  <c r="D94" i="1"/>
  <c r="D93" i="1"/>
  <c r="D91" i="1"/>
  <c r="D90" i="1"/>
  <c r="D88" i="1"/>
  <c r="D87" i="1"/>
  <c r="D86" i="1"/>
  <c r="D85" i="1"/>
  <c r="D84" i="1"/>
  <c r="D83" i="1"/>
  <c r="D81" i="1"/>
  <c r="D80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9" i="1"/>
  <c r="E113" i="1"/>
  <c r="F113" i="1"/>
  <c r="D113" i="1" l="1"/>
  <c r="D12" i="1" l="1"/>
  <c r="D17" i="1" l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<sst xmlns="http://schemas.openxmlformats.org/spreadsheetml/2006/main" count="397" uniqueCount="277">
  <si>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</si>
  <si>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</si>
  <si>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</si>
  <si>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</si>
  <si>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</si>
  <si>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</si>
  <si>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</si>
  <si>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</si>
  <si>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</si>
  <si>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</si>
  <si>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</si>
  <si>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</si>
  <si>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</si>
  <si>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</si>
  <si>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</si>
  <si>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</si>
  <si>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</si>
  <si>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</si>
  <si>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</si>
  <si>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</si>
  <si>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</si>
  <si>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</si>
  <si>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</si>
  <si>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</si>
  <si>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</si>
  <si>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</si>
  <si>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</si>
  <si>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</si>
  <si>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</si>
  <si>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</si>
  <si>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</si>
  <si>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</si>
  <si>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</si>
  <si>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</si>
  <si>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</si>
  <si>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</si>
  <si>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</si>
  <si>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</si>
  <si>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</si>
  <si>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</si>
  <si>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</si>
  <si>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</si>
  <si>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</si>
  <si>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</si>
  <si>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</si>
  <si>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</si>
  <si>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</si>
  <si>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</si>
  <si>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</si>
  <si>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</si>
  <si>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</si>
  <si>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</si>
  <si>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</si>
  <si>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</si>
  <si>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</si>
  <si>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</si>
  <si>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</si>
  <si>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</si>
  <si>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</si>
  <si>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</si>
  <si>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</si>
  <si>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</si>
  <si>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</si>
  <si>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</si>
  <si>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</si>
  <si>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</si>
  <si>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</si>
  <si>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</si>
  <si>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</si>
  <si>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</si>
  <si>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</si>
  <si>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</si>
  <si>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</si>
  <si>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</si>
  <si>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</si>
  <si>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</si>
  <si>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</si>
  <si>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</si>
  <si>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</si>
  <si>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</si>
  <si>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</si>
  <si>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</si>
  <si>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</si>
  <si>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</si>
  <si>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</si>
  <si>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</si>
  <si>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</si>
  <si>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</si>
  <si>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</si>
  <si>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</si>
  <si>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</si>
  <si>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</si>
  <si>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</si>
  <si>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</si>
  <si>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</si>
  <si>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</si>
  <si>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</si>
  <si>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</si>
  <si>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</si>
  <si>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</si>
  <si>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</si>
  <si>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</si>
  <si>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Профилактический осмотр мусоропровода</t>
  </si>
  <si>
    <t>Ремонт мусоропроводных карманов</t>
  </si>
  <si>
    <t>Протирка стен, дверей, потолка кабины лифта</t>
  </si>
  <si>
    <t>Мытьё пола кабины лифта</t>
  </si>
  <si>
    <t>Мехуборка (асфальт) в зимний период</t>
  </si>
  <si>
    <t>Дезинфекция элементов ствола мусоропровода</t>
  </si>
  <si>
    <t>Техническое освидетельствование лифта</t>
  </si>
  <si>
    <t>21.4</t>
  </si>
  <si>
    <t>24.4</t>
  </si>
  <si>
    <t>26.4</t>
  </si>
  <si>
    <t>21.5</t>
  </si>
  <si>
    <t>21.6</t>
  </si>
  <si>
    <t>21.10</t>
  </si>
  <si>
    <t>21.11</t>
  </si>
  <si>
    <t>21.12</t>
  </si>
  <si>
    <t>21.13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</si>
  <si>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</si>
  <si>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</si>
  <si>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</si>
  <si>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</si>
  <si>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</si>
  <si>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</si>
  <si>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</si>
  <si>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</si>
  <si>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</si>
  <si>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</si>
  <si>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</si>
  <si>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</si>
  <si>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</si>
  <si>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</si>
  <si>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</si>
  <si>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</si>
  <si>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</si>
  <si>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</si>
  <si>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</si>
  <si>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</si>
  <si>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</si>
  <si>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</si>
  <si>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</si>
  <si>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</si>
  <si>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</si>
  <si>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</si>
  <si>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</si>
  <si>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</si>
  <si>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</si>
  <si>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</si>
  <si>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</si>
  <si>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</si>
  <si>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</si>
  <si>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</si>
  <si>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</si>
  <si>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</si>
  <si>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</si>
  <si>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</si>
  <si>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</si>
  <si>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</si>
  <si>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</si>
  <si>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</si>
  <si>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</si>
  <si>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</si>
  <si>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</si>
  <si>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</si>
  <si>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</si>
  <si>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</si>
  <si>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</si>
  <si>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</si>
  <si>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</si>
  <si>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</si>
  <si>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</si>
  <si>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</si>
  <si>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</si>
  <si>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</si>
  <si>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</si>
  <si>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</si>
  <si>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</si>
  <si>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</si>
  <si>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</si>
  <si>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</si>
  <si>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</si>
  <si>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</si>
  <si>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</si>
  <si>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</si>
  <si>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</si>
  <si>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</si>
  <si>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</si>
  <si>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</si>
  <si>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</si>
  <si>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</si>
  <si>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</si>
  <si>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</si>
  <si>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</si>
  <si>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</si>
  <si>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</si>
  <si>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</si>
  <si>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</si>
  <si>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</si>
  <si>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</si>
  <si>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</si>
  <si>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</si>
  <si>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</si>
  <si>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</si>
  <si>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</si>
  <si>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</si>
  <si>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</si>
  <si>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</si>
  <si>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</si>
  <si>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</si>
  <si>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</si>
  <si>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</si>
  <si>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</si>
  <si>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</si>
  <si>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</si>
  <si>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</si>
  <si>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</si>
  <si>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</si>
  <si>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</si>
  <si>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</si>
  <si>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</si>
  <si>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</si>
  <si>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</si>
  <si>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</si>
  <si>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</si>
  <si>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</si>
  <si>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</si>
  <si>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</si>
  <si>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</si>
  <si>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</si>
  <si>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</si>
  <si>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</si>
  <si>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</si>
  <si>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</si>
  <si>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24.5</t>
  </si>
  <si>
    <t>24.6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</si>
  <si>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</si>
  <si>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</si>
  <si>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</si>
  <si>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</si>
  <si>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26.5</t>
  </si>
  <si>
    <t>26.6</t>
  </si>
  <si>
    <t>27.1</t>
  </si>
  <si>
    <t>27.2</t>
  </si>
  <si>
    <t>27.3</t>
  </si>
  <si>
    <t>27.4</t>
  </si>
  <si>
    <t>27.5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</si>
  <si>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</si>
  <si>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</si>
  <si>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</si>
  <si>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</si>
  <si>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</si>
  <si>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</si>
  <si>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</si>
  <si>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</si>
  <si>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</si>
  <si>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</si>
  <si>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</si>
  <si>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</si>
  <si>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</si>
  <si>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</si>
  <si>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</si>
  <si>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</si>
  <si>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</si>
  <si>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</si>
  <si>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</si>
  <si>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</si>
  <si>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шкафы для электрощитков и слаботочных устройств</t>
  </si>
  <si>
    <t>27.5.1</t>
  </si>
  <si>
    <t>27.5.2</t>
  </si>
  <si>
    <t>27.5.3</t>
  </si>
  <si>
    <t>27.5.4</t>
  </si>
  <si>
    <t>Отчет об исполнении управляющей организацией ООО "ГУК "Привокзальная" договора оказания услуг выполнения работ за 2023 год по дому №31             ул. Ленина в  г. Липецке</t>
  </si>
  <si>
    <t>31.03.2024 г.</t>
  </si>
  <si>
    <t>01.01.2023 г.</t>
  </si>
  <si>
    <t>31.12.2023 г.</t>
  </si>
  <si>
    <t>01.01.23-31.03.23</t>
  </si>
  <si>
    <t>01.04.23-31.12.23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</si>
</sst>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/&#1043;&#1059;&#1050;/&#1059;&#1087;&#1088;&#1072;&#1074;&#1083;&#1077;&#1085;&#1080;&#1077;%20&#1059;&#1054;/&#1091;&#1083;.%20&#1051;&#1077;&#1085;&#1080;&#1085;&#1072;,%20&#1076;.31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3/&#1058;&#1072;&#1088;&#1080;&#1092;%20&#1075;&#1086;&#107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25630.25</v>
          </cell>
        </row>
        <row r="24">
          <cell r="D24">
            <v>-488931.27797913714</v>
          </cell>
        </row>
        <row r="25">
          <cell r="D25">
            <v>95495.73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>
        <row r="124">
          <cell r="HA124">
            <v>350179.05204409617</v>
          </cell>
        </row>
        <row r="125">
          <cell r="HA125">
            <v>344241.33370942081</v>
          </cell>
        </row>
        <row r="126">
          <cell r="HA126">
            <v>58029.908261045763</v>
          </cell>
        </row>
      </sheetData>
      <sheetData sheetId="3"/>
      <sheetData sheetId="4">
        <row r="124">
          <cell r="HA124">
            <v>104313.0926553757</v>
          </cell>
        </row>
        <row r="125">
          <cell r="HA125">
            <v>102544.33533196923</v>
          </cell>
        </row>
        <row r="126">
          <cell r="HA126">
            <v>17286.240173084825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view="pageBreakPreview" zoomScale="90" zoomScaleNormal="80" zoomScaleSheetLayoutView="90" workbookViewId="0">
      <selection activeCell="R8" sqref="R8"/>
    </sheetView>
  </sheetViews>
  <sheetFormatPr defaultRowHeight="15.75" x14ac:dyDescent="0.25"/>
  <cols>
    <col min="1" max="1" width="11.140625" style="10" customWidth="1"/>
    <col min="2" max="2" width="62.42578125" style="13" customWidth="1"/>
    <col min="3" max="3" width="24.28515625" style="13" customWidth="1"/>
    <col min="4" max="4" width="62.7109375" style="13" customWidth="1"/>
    <col min="5" max="5" width="21.140625" style="13" hidden="1" customWidth="1"/>
    <col min="6" max="6" width="17.85546875" style="13" hidden="1" customWidth="1"/>
    <col min="7" max="7" width="16.7109375" style="13" hidden="1" customWidth="1"/>
    <col min="8" max="14" width="9.140625" style="13" hidden="1" customWidth="1"/>
    <col min="15" max="15" width="12.5703125" style="13" customWidth="1"/>
    <col min="16" max="22" width="9.140625" style="1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3" t="s">
        <v>0</v>
      </c>
    </row>
    <row r="2" spans="1:22" s="5" customFormat="1" ht="33.75" customHeight="1" x14ac:dyDescent="0.25">
      <c r="A2" s="24" t="s">
        <v>271</v>
      </c>
      <c r="B2" s="24"/>
      <c r="C2" s="24"/>
      <c r="D2" s="24"/>
      <c r="E2" s="13">
        <v>3883.39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272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273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274</v>
      </c>
    </row>
    <row r="8" spans="1:22" ht="42.75" customHeight="1" x14ac:dyDescent="0.25">
      <c r="A8" s="22" t="s">
        <v>12</v>
      </c>
      <c r="B8" s="22"/>
      <c r="C8" s="22"/>
      <c r="D8" s="22"/>
    </row>
    <row r="9" spans="1:22" x14ac:dyDescent="0.25">
      <c r="A9" s="6" t="s">
        <v>13</v>
      </c>
      <c r="B9" s="1" t="s">
        <v>14</v>
      </c>
      <c r="C9" s="1" t="s">
        <v>15</v>
      </c>
      <c r="D9" s="21">
        <f>[1]Лист1!$D$23</f>
        <v>25630.25</v>
      </c>
      <c r="F9" s="9"/>
    </row>
    <row r="10" spans="1:22" x14ac:dyDescent="0.25">
      <c r="A10" s="6" t="s">
        <v>16</v>
      </c>
      <c r="B10" s="1" t="s">
        <v>17</v>
      </c>
      <c r="C10" s="1" t="s">
        <v>15</v>
      </c>
      <c r="D10" s="21">
        <f>[1]Лист1!$D$24</f>
        <v>-488931.27797913714</v>
      </c>
    </row>
    <row r="11" spans="1:22" x14ac:dyDescent="0.25">
      <c r="A11" s="6" t="s">
        <v>18</v>
      </c>
      <c r="B11" s="1" t="s">
        <v>19</v>
      </c>
      <c r="C11" s="1" t="s">
        <v>15</v>
      </c>
      <c r="D11" s="21">
        <f>[1]Лист1!$D$25</f>
        <v>95495.73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1">
        <f>D13+D14+D15</f>
        <v>976593.96217499254</v>
      </c>
    </row>
    <row r="13" spans="1:22" x14ac:dyDescent="0.25">
      <c r="A13" s="6" t="s">
        <v>22</v>
      </c>
      <c r="B13" s="11" t="s">
        <v>23</v>
      </c>
      <c r="C13" s="1" t="s">
        <v>15</v>
      </c>
      <c r="D13" s="21">
        <f>'[2]ГУК 2023'!$HA$125+'[2]ГУК 2022'!$HA$125</f>
        <v>446785.66904139007</v>
      </c>
    </row>
    <row r="14" spans="1:22" x14ac:dyDescent="0.25">
      <c r="A14" s="6" t="s">
        <v>24</v>
      </c>
      <c r="B14" s="11" t="s">
        <v>25</v>
      </c>
      <c r="C14" s="1" t="s">
        <v>15</v>
      </c>
      <c r="D14" s="21">
        <f>'[2]ГУК 2023'!$HA$124+'[2]ГУК 2022'!$HA$124</f>
        <v>454492.14469947189</v>
      </c>
    </row>
    <row r="15" spans="1:22" x14ac:dyDescent="0.25">
      <c r="A15" s="6" t="s">
        <v>26</v>
      </c>
      <c r="B15" s="11" t="s">
        <v>27</v>
      </c>
      <c r="C15" s="1" t="s">
        <v>15</v>
      </c>
      <c r="D15" s="21">
        <f>'[2]ГУК 2023'!$HA$126+'[2]ГУК 2022'!$HA$126</f>
        <v>75316.148434130591</v>
      </c>
    </row>
    <row r="16" spans="1:22" x14ac:dyDescent="0.25">
      <c r="A16" s="11" t="s">
        <v>28</v>
      </c>
      <c r="B16" s="11" t="s">
        <v>29</v>
      </c>
      <c r="C16" s="11" t="s">
        <v>15</v>
      </c>
      <c r="D16" s="12">
        <f>D17</f>
        <v>924012.35217499256</v>
      </c>
      <c r="E16" s="13">
        <v>924012.35</v>
      </c>
      <c r="F16" s="9">
        <f>D16-E16</f>
        <v>2.1749925799667835E-3</v>
      </c>
    </row>
    <row r="17" spans="1:22" ht="31.5" x14ac:dyDescent="0.25">
      <c r="A17" s="11" t="s">
        <v>30</v>
      </c>
      <c r="B17" s="11" t="s">
        <v>31</v>
      </c>
      <c r="C17" s="11" t="s">
        <v>15</v>
      </c>
      <c r="D17" s="12">
        <f>D12-D25+D118+D134</f>
        <v>924012.35217499256</v>
      </c>
    </row>
    <row r="18" spans="1:22" ht="31.5" x14ac:dyDescent="0.25">
      <c r="A18" s="11" t="s">
        <v>32</v>
      </c>
      <c r="B18" s="11" t="s">
        <v>33</v>
      </c>
      <c r="C18" s="11" t="s">
        <v>15</v>
      </c>
      <c r="D18" s="12">
        <v>0</v>
      </c>
      <c r="O18" s="9"/>
    </row>
    <row r="19" spans="1:22" x14ac:dyDescent="0.25">
      <c r="A19" s="11" t="s">
        <v>34</v>
      </c>
      <c r="B19" s="11" t="s">
        <v>35</v>
      </c>
      <c r="C19" s="11" t="s">
        <v>15</v>
      </c>
      <c r="D19" s="12">
        <v>0</v>
      </c>
    </row>
    <row r="20" spans="1:22" x14ac:dyDescent="0.25">
      <c r="A20" s="11" t="s">
        <v>36</v>
      </c>
      <c r="B20" s="11" t="s">
        <v>37</v>
      </c>
      <c r="C20" s="11" t="s">
        <v>15</v>
      </c>
      <c r="D20" s="12">
        <v>0</v>
      </c>
    </row>
    <row r="21" spans="1:22" x14ac:dyDescent="0.25">
      <c r="A21" s="11" t="s">
        <v>38</v>
      </c>
      <c r="B21" s="11" t="s">
        <v>39</v>
      </c>
      <c r="C21" s="11" t="s">
        <v>15</v>
      </c>
      <c r="D21" s="12">
        <v>0</v>
      </c>
    </row>
    <row r="22" spans="1:22" x14ac:dyDescent="0.25">
      <c r="A22" s="11" t="s">
        <v>40</v>
      </c>
      <c r="B22" s="11" t="s">
        <v>41</v>
      </c>
      <c r="C22" s="11" t="s">
        <v>15</v>
      </c>
      <c r="D22" s="12">
        <f>D16+D10+D9</f>
        <v>460711.32419585541</v>
      </c>
    </row>
    <row r="23" spans="1:22" x14ac:dyDescent="0.25">
      <c r="A23" s="11" t="s">
        <v>42</v>
      </c>
      <c r="B23" s="11" t="s">
        <v>43</v>
      </c>
      <c r="C23" s="11" t="s">
        <v>15</v>
      </c>
      <c r="D23" s="12">
        <v>11977.49</v>
      </c>
    </row>
    <row r="24" spans="1:22" x14ac:dyDescent="0.25">
      <c r="A24" s="11" t="s">
        <v>44</v>
      </c>
      <c r="B24" s="11" t="s">
        <v>45</v>
      </c>
      <c r="C24" s="11" t="s">
        <v>15</v>
      </c>
      <c r="D24" s="12">
        <f>D22-D113</f>
        <v>-515882.63797913748</v>
      </c>
    </row>
    <row r="25" spans="1:22" x14ac:dyDescent="0.25">
      <c r="A25" s="11" t="s">
        <v>46</v>
      </c>
      <c r="B25" s="11" t="s">
        <v>47</v>
      </c>
      <c r="C25" s="11" t="s">
        <v>15</v>
      </c>
      <c r="D25" s="12">
        <v>289928.89</v>
      </c>
      <c r="E25" s="9">
        <f>D25+F16</f>
        <v>289928.89217499259</v>
      </c>
    </row>
    <row r="26" spans="1:22" ht="35.25" customHeight="1" x14ac:dyDescent="0.25">
      <c r="A26" s="22" t="s">
        <v>48</v>
      </c>
      <c r="B26" s="22"/>
      <c r="C26" s="22"/>
      <c r="D26" s="22"/>
    </row>
    <row r="27" spans="1:22" s="5" customFormat="1" ht="32.25" customHeight="1" x14ac:dyDescent="0.25">
      <c r="A27" s="20" t="s">
        <v>1</v>
      </c>
      <c r="B27" s="3" t="s">
        <v>50</v>
      </c>
      <c r="C27" s="3" t="s">
        <v>118</v>
      </c>
      <c r="D27" s="14" t="s">
        <v>119</v>
      </c>
      <c r="E27" s="23" t="s">
        <v>275</v>
      </c>
      <c r="F27" s="23" t="s">
        <v>276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20" t="s">
        <v>120</v>
      </c>
      <c r="B28" s="25" t="s">
        <v>121</v>
      </c>
      <c r="C28" s="15" t="s">
        <v>7</v>
      </c>
      <c r="D28" s="16" t="s">
        <v>7</v>
      </c>
      <c r="E28" s="23"/>
      <c r="F28" s="23"/>
    </row>
    <row r="29" spans="1:22" x14ac:dyDescent="0.25">
      <c r="A29" s="17" t="s">
        <v>49</v>
      </c>
      <c r="B29" s="26" t="s">
        <v>122</v>
      </c>
      <c r="C29" s="27" t="s">
        <v>123</v>
      </c>
      <c r="D29" s="18">
        <f>E29*E$2*3+F29*E$2*9</f>
        <v>1896.9786235278325</v>
      </c>
      <c r="E29" s="28">
        <v>3.7371679389165594E-2</v>
      </c>
      <c r="F29" s="29">
        <v>4.1818909236476298E-2</v>
      </c>
    </row>
    <row r="30" spans="1:22" x14ac:dyDescent="0.25">
      <c r="A30" s="17" t="s">
        <v>56</v>
      </c>
      <c r="B30" s="26" t="s">
        <v>78</v>
      </c>
      <c r="C30" s="27" t="s">
        <v>123</v>
      </c>
      <c r="D30" s="18">
        <f t="shared" ref="D30:D61" si="0">E30*E$2*3+F30*E$2*9</f>
        <v>1279.4034158681757</v>
      </c>
      <c r="E30" s="28">
        <v>2.5205056964906401E-2</v>
      </c>
      <c r="F30" s="29">
        <v>2.8204458743730263E-2</v>
      </c>
    </row>
    <row r="31" spans="1:22" x14ac:dyDescent="0.25">
      <c r="A31" s="17" t="s">
        <v>63</v>
      </c>
      <c r="B31" s="26" t="s">
        <v>124</v>
      </c>
      <c r="C31" s="27" t="s">
        <v>123</v>
      </c>
      <c r="D31" s="18">
        <f t="shared" si="0"/>
        <v>3583.7554944485764</v>
      </c>
      <c r="E31" s="28">
        <v>7.0602251225488202E-2</v>
      </c>
      <c r="F31" s="29">
        <v>7.9003919121321292E-2</v>
      </c>
    </row>
    <row r="32" spans="1:22" x14ac:dyDescent="0.25">
      <c r="A32" s="17" t="s">
        <v>109</v>
      </c>
      <c r="B32" s="26" t="s">
        <v>83</v>
      </c>
      <c r="C32" s="27" t="s">
        <v>123</v>
      </c>
      <c r="D32" s="18">
        <f t="shared" si="0"/>
        <v>35804.488119075657</v>
      </c>
      <c r="E32" s="28">
        <v>0.70537107486791439</v>
      </c>
      <c r="F32" s="29">
        <v>0.78931023277719625</v>
      </c>
    </row>
    <row r="33" spans="1:22" s="5" customFormat="1" x14ac:dyDescent="0.25">
      <c r="A33" s="17" t="s">
        <v>112</v>
      </c>
      <c r="B33" s="26" t="s">
        <v>125</v>
      </c>
      <c r="C33" s="27" t="s">
        <v>123</v>
      </c>
      <c r="D33" s="18">
        <f t="shared" si="0"/>
        <v>4135.4429012910405</v>
      </c>
      <c r="E33" s="28">
        <v>8.1470842276458594E-2</v>
      </c>
      <c r="F33" s="29">
        <v>9.1165872507357165E-2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7" t="s">
        <v>113</v>
      </c>
      <c r="B34" s="26" t="s">
        <v>81</v>
      </c>
      <c r="C34" s="27" t="s">
        <v>123</v>
      </c>
      <c r="D34" s="18">
        <f t="shared" si="0"/>
        <v>22.126500274430398</v>
      </c>
      <c r="E34" s="28">
        <v>4.3590605819399998E-4</v>
      </c>
      <c r="F34" s="29">
        <v>4.8777887911908598E-4</v>
      </c>
    </row>
    <row r="35" spans="1:22" x14ac:dyDescent="0.25">
      <c r="A35" s="17" t="s">
        <v>66</v>
      </c>
      <c r="B35" s="26" t="s">
        <v>82</v>
      </c>
      <c r="C35" s="27" t="s">
        <v>123</v>
      </c>
      <c r="D35" s="18">
        <f t="shared" si="0"/>
        <v>11443.76447943464</v>
      </c>
      <c r="E35" s="28">
        <v>0.22544940244777514</v>
      </c>
      <c r="F35" s="29">
        <v>0.25227788133906037</v>
      </c>
    </row>
    <row r="36" spans="1:22" ht="31.5" x14ac:dyDescent="0.25">
      <c r="A36" s="17" t="s">
        <v>68</v>
      </c>
      <c r="B36" s="26" t="s">
        <v>126</v>
      </c>
      <c r="C36" s="27" t="s">
        <v>123</v>
      </c>
      <c r="D36" s="18">
        <f t="shared" si="0"/>
        <v>51.321188136526061</v>
      </c>
      <c r="E36" s="28">
        <v>1.0110598849777501E-3</v>
      </c>
      <c r="F36" s="29">
        <v>1.1313760112901022E-3</v>
      </c>
    </row>
    <row r="37" spans="1:22" x14ac:dyDescent="0.25">
      <c r="A37" s="17" t="s">
        <v>69</v>
      </c>
      <c r="B37" s="26" t="s">
        <v>127</v>
      </c>
      <c r="C37" s="27" t="s">
        <v>123</v>
      </c>
      <c r="D37" s="18">
        <f t="shared" si="0"/>
        <v>8825.8921844657125</v>
      </c>
      <c r="E37" s="28">
        <v>0.17387566151261669</v>
      </c>
      <c r="F37" s="29">
        <v>0.19456686523261807</v>
      </c>
    </row>
    <row r="38" spans="1:22" x14ac:dyDescent="0.25">
      <c r="A38" s="17" t="s">
        <v>114</v>
      </c>
      <c r="B38" s="26" t="s">
        <v>128</v>
      </c>
      <c r="C38" s="27" t="s">
        <v>123</v>
      </c>
      <c r="D38" s="18">
        <f t="shared" si="0"/>
        <v>21501.856879183077</v>
      </c>
      <c r="E38" s="28">
        <v>0.42360018800115107</v>
      </c>
      <c r="F38" s="29">
        <v>0.47400861037328806</v>
      </c>
    </row>
    <row r="39" spans="1:22" ht="31.5" x14ac:dyDescent="0.25">
      <c r="A39" s="17" t="s">
        <v>115</v>
      </c>
      <c r="B39" s="26" t="s">
        <v>129</v>
      </c>
      <c r="C39" s="27" t="s">
        <v>123</v>
      </c>
      <c r="D39" s="18">
        <f t="shared" si="0"/>
        <v>273.38520339074</v>
      </c>
      <c r="E39" s="28">
        <v>5.3858615190191996E-3</v>
      </c>
      <c r="F39" s="29">
        <v>6.0267790397824841E-3</v>
      </c>
    </row>
    <row r="40" spans="1:22" ht="31.5" x14ac:dyDescent="0.25">
      <c r="A40" s="17" t="s">
        <v>116</v>
      </c>
      <c r="B40" s="26" t="s">
        <v>130</v>
      </c>
      <c r="C40" s="27" t="s">
        <v>123</v>
      </c>
      <c r="D40" s="18">
        <f t="shared" si="0"/>
        <v>1110.4430012725943</v>
      </c>
      <c r="E40" s="28">
        <v>2.1876429870530546E-2</v>
      </c>
      <c r="F40" s="29">
        <v>2.4479725025123682E-2</v>
      </c>
    </row>
    <row r="41" spans="1:22" ht="31.5" x14ac:dyDescent="0.25">
      <c r="A41" s="17" t="s">
        <v>117</v>
      </c>
      <c r="B41" s="26" t="s">
        <v>132</v>
      </c>
      <c r="C41" s="27" t="s">
        <v>123</v>
      </c>
      <c r="D41" s="18">
        <f t="shared" si="0"/>
        <v>5925.107998487887</v>
      </c>
      <c r="E41" s="28">
        <v>0.1167283772833833</v>
      </c>
      <c r="F41" s="29">
        <v>0.13061905418010591</v>
      </c>
    </row>
    <row r="42" spans="1:22" x14ac:dyDescent="0.25">
      <c r="A42" s="17" t="s">
        <v>131</v>
      </c>
      <c r="B42" s="26" t="s">
        <v>103</v>
      </c>
      <c r="C42" s="27" t="s">
        <v>123</v>
      </c>
      <c r="D42" s="18">
        <f t="shared" si="0"/>
        <v>364.16531701666696</v>
      </c>
      <c r="E42" s="28">
        <v>7.1742872077762499E-3</v>
      </c>
      <c r="F42" s="29">
        <v>8.0280273855016238E-3</v>
      </c>
    </row>
    <row r="43" spans="1:22" x14ac:dyDescent="0.25">
      <c r="A43" s="17" t="s">
        <v>133</v>
      </c>
      <c r="B43" s="26" t="s">
        <v>134</v>
      </c>
      <c r="C43" s="27" t="s">
        <v>123</v>
      </c>
      <c r="D43" s="18">
        <f t="shared" si="0"/>
        <v>10729.324370573588</v>
      </c>
      <c r="E43" s="28">
        <v>0.21137448016875554</v>
      </c>
      <c r="F43" s="29">
        <v>0.23652804330883745</v>
      </c>
    </row>
    <row r="44" spans="1:22" x14ac:dyDescent="0.25">
      <c r="A44" s="17" t="s">
        <v>135</v>
      </c>
      <c r="B44" s="26" t="s">
        <v>136</v>
      </c>
      <c r="C44" s="27" t="s">
        <v>123</v>
      </c>
      <c r="D44" s="18">
        <f t="shared" si="0"/>
        <v>19608.197230696409</v>
      </c>
      <c r="E44" s="28">
        <v>0.38629389452071455</v>
      </c>
      <c r="F44" s="29">
        <v>0.43226286796867958</v>
      </c>
    </row>
    <row r="45" spans="1:22" x14ac:dyDescent="0.25">
      <c r="A45" s="17" t="s">
        <v>137</v>
      </c>
      <c r="B45" s="26" t="s">
        <v>101</v>
      </c>
      <c r="C45" s="27" t="s">
        <v>123</v>
      </c>
      <c r="D45" s="18">
        <f t="shared" si="0"/>
        <v>10809.963171573734</v>
      </c>
      <c r="E45" s="28">
        <v>0.21296311558084036</v>
      </c>
      <c r="F45" s="29">
        <v>0.23830572633496036</v>
      </c>
    </row>
    <row r="46" spans="1:22" ht="31.5" x14ac:dyDescent="0.25">
      <c r="A46" s="17" t="s">
        <v>139</v>
      </c>
      <c r="B46" s="26" t="s">
        <v>226</v>
      </c>
      <c r="C46" s="27" t="s">
        <v>123</v>
      </c>
      <c r="D46" s="18">
        <f t="shared" si="0"/>
        <v>302.21111624826187</v>
      </c>
      <c r="E46" s="28">
        <v>5.9537502448330504E-3</v>
      </c>
      <c r="F46" s="29">
        <v>6.6622465239681832E-3</v>
      </c>
    </row>
    <row r="47" spans="1:22" x14ac:dyDescent="0.25">
      <c r="A47" s="17" t="s">
        <v>140</v>
      </c>
      <c r="B47" s="26" t="s">
        <v>138</v>
      </c>
      <c r="C47" s="27" t="s">
        <v>123</v>
      </c>
      <c r="D47" s="18">
        <f t="shared" si="0"/>
        <v>2592.0580446487593</v>
      </c>
      <c r="E47" s="28">
        <v>5.1065183867265454E-2</v>
      </c>
      <c r="F47" s="29">
        <v>5.7141940747470039E-2</v>
      </c>
    </row>
    <row r="48" spans="1:22" x14ac:dyDescent="0.25">
      <c r="A48" s="17" t="s">
        <v>142</v>
      </c>
      <c r="B48" s="26" t="s">
        <v>80</v>
      </c>
      <c r="C48" s="27" t="s">
        <v>123</v>
      </c>
      <c r="D48" s="18">
        <f t="shared" si="0"/>
        <v>42648.521966460787</v>
      </c>
      <c r="E48" s="28">
        <v>0.84020287291812679</v>
      </c>
      <c r="F48" s="29">
        <v>0.94018701479538391</v>
      </c>
    </row>
    <row r="49" spans="1:6" ht="31.5" x14ac:dyDescent="0.25">
      <c r="A49" s="17" t="s">
        <v>144</v>
      </c>
      <c r="B49" s="26" t="s">
        <v>141</v>
      </c>
      <c r="C49" s="27" t="s">
        <v>123</v>
      </c>
      <c r="D49" s="18">
        <f t="shared" si="0"/>
        <v>4436.4247675240567</v>
      </c>
      <c r="E49" s="28">
        <v>8.740037551805864E-2</v>
      </c>
      <c r="F49" s="29">
        <v>9.7801020204707614E-2</v>
      </c>
    </row>
    <row r="50" spans="1:6" ht="31.5" x14ac:dyDescent="0.25">
      <c r="A50" s="17" t="s">
        <v>146</v>
      </c>
      <c r="B50" s="26" t="s">
        <v>143</v>
      </c>
      <c r="C50" s="27" t="s">
        <v>123</v>
      </c>
      <c r="D50" s="18">
        <f t="shared" si="0"/>
        <v>9657.1725072759109</v>
      </c>
      <c r="E50" s="28">
        <v>0.19025240994893294</v>
      </c>
      <c r="F50" s="29">
        <v>0.21289244673285596</v>
      </c>
    </row>
    <row r="51" spans="1:6" ht="31.5" x14ac:dyDescent="0.25">
      <c r="A51" s="17" t="s">
        <v>148</v>
      </c>
      <c r="B51" s="26" t="s">
        <v>145</v>
      </c>
      <c r="C51" s="27" t="s">
        <v>62</v>
      </c>
      <c r="D51" s="18">
        <f t="shared" si="0"/>
        <v>3528.1319312586893</v>
      </c>
      <c r="E51" s="28">
        <v>6.9506431829194956E-2</v>
      </c>
      <c r="F51" s="29">
        <v>7.7777697216869154E-2</v>
      </c>
    </row>
    <row r="52" spans="1:6" ht="31.5" x14ac:dyDescent="0.25">
      <c r="A52" s="17" t="s">
        <v>150</v>
      </c>
      <c r="B52" s="26" t="s">
        <v>147</v>
      </c>
      <c r="C52" s="27" t="s">
        <v>123</v>
      </c>
      <c r="D52" s="18">
        <f t="shared" si="0"/>
        <v>6828.6682221945557</v>
      </c>
      <c r="E52" s="28">
        <v>0.13452908550979994</v>
      </c>
      <c r="F52" s="29">
        <v>0.15053804668546614</v>
      </c>
    </row>
    <row r="53" spans="1:6" x14ac:dyDescent="0.25">
      <c r="A53" s="17" t="s">
        <v>151</v>
      </c>
      <c r="B53" s="26" t="s">
        <v>149</v>
      </c>
      <c r="C53" s="27" t="s">
        <v>123</v>
      </c>
      <c r="D53" s="18">
        <f t="shared" si="0"/>
        <v>16576.006218088773</v>
      </c>
      <c r="E53" s="28">
        <v>0.32655781264587347</v>
      </c>
      <c r="F53" s="29">
        <v>0.36541819235073242</v>
      </c>
    </row>
    <row r="54" spans="1:6" x14ac:dyDescent="0.25">
      <c r="A54" s="17" t="s">
        <v>153</v>
      </c>
      <c r="B54" s="26" t="s">
        <v>79</v>
      </c>
      <c r="C54" s="27" t="s">
        <v>123</v>
      </c>
      <c r="D54" s="18">
        <f t="shared" si="0"/>
        <v>4898.8071607588899</v>
      </c>
      <c r="E54" s="28">
        <v>9.6509601284151592E-2</v>
      </c>
      <c r="F54" s="29">
        <v>0.10799424383696563</v>
      </c>
    </row>
    <row r="55" spans="1:6" x14ac:dyDescent="0.25">
      <c r="A55" s="17" t="s">
        <v>155</v>
      </c>
      <c r="B55" s="26" t="s">
        <v>152</v>
      </c>
      <c r="C55" s="27" t="s">
        <v>123</v>
      </c>
      <c r="D55" s="18">
        <f t="shared" si="0"/>
        <v>1388.2535047182205</v>
      </c>
      <c r="E55" s="28">
        <v>2.7349472601188547E-2</v>
      </c>
      <c r="F55" s="29">
        <v>3.0604059840729985E-2</v>
      </c>
    </row>
    <row r="56" spans="1:6" ht="31.5" x14ac:dyDescent="0.25">
      <c r="A56" s="17" t="s">
        <v>156</v>
      </c>
      <c r="B56" s="26" t="s">
        <v>154</v>
      </c>
      <c r="C56" s="27" t="s">
        <v>123</v>
      </c>
      <c r="D56" s="18">
        <f t="shared" si="0"/>
        <v>17738.507957507041</v>
      </c>
      <c r="E56" s="28">
        <v>0.34945983260332153</v>
      </c>
      <c r="F56" s="29">
        <v>0.3910455526831168</v>
      </c>
    </row>
    <row r="57" spans="1:6" x14ac:dyDescent="0.25">
      <c r="A57" s="17" t="s">
        <v>157</v>
      </c>
      <c r="B57" s="26" t="s">
        <v>158</v>
      </c>
      <c r="C57" s="27" t="s">
        <v>159</v>
      </c>
      <c r="D57" s="18">
        <f t="shared" si="0"/>
        <v>12479.653467282558</v>
      </c>
      <c r="E57" s="28">
        <v>0.24585707107222426</v>
      </c>
      <c r="F57" s="29">
        <v>0.27511406252981896</v>
      </c>
    </row>
    <row r="58" spans="1:6" ht="31.5" x14ac:dyDescent="0.25">
      <c r="A58" s="17" t="s">
        <v>160</v>
      </c>
      <c r="B58" s="26" t="s">
        <v>161</v>
      </c>
      <c r="C58" s="27" t="s">
        <v>58</v>
      </c>
      <c r="D58" s="18">
        <f t="shared" si="0"/>
        <v>5784.789109247542</v>
      </c>
      <c r="E58" s="28">
        <v>0.11396400636433636</v>
      </c>
      <c r="F58" s="29">
        <v>0.12752572312169239</v>
      </c>
    </row>
    <row r="59" spans="1:6" ht="24" customHeight="1" x14ac:dyDescent="0.25">
      <c r="A59" s="17" t="s">
        <v>162</v>
      </c>
      <c r="B59" s="26" t="s">
        <v>163</v>
      </c>
      <c r="C59" s="27" t="s">
        <v>58</v>
      </c>
      <c r="D59" s="18">
        <f t="shared" si="0"/>
        <v>7973.6531488955661</v>
      </c>
      <c r="E59" s="28">
        <v>0.15708601317117776</v>
      </c>
      <c r="F59" s="29">
        <v>0.17577924873854792</v>
      </c>
    </row>
    <row r="60" spans="1:6" x14ac:dyDescent="0.25">
      <c r="A60" s="17" t="s">
        <v>164</v>
      </c>
      <c r="B60" s="26" t="s">
        <v>165</v>
      </c>
      <c r="C60" s="27" t="s">
        <v>166</v>
      </c>
      <c r="D60" s="18">
        <f t="shared" si="0"/>
        <v>8707.5768704982711</v>
      </c>
      <c r="E60" s="28">
        <v>0.17154477495144041</v>
      </c>
      <c r="F60" s="29">
        <v>0.19195860317066182</v>
      </c>
    </row>
    <row r="61" spans="1:6" x14ac:dyDescent="0.25">
      <c r="A61" s="17" t="s">
        <v>167</v>
      </c>
      <c r="B61" s="26" t="s">
        <v>168</v>
      </c>
      <c r="C61" s="27" t="s">
        <v>166</v>
      </c>
      <c r="D61" s="18">
        <f t="shared" si="0"/>
        <v>5823.6948722300804</v>
      </c>
      <c r="E61" s="28">
        <v>0.11473047451666081</v>
      </c>
      <c r="F61" s="29">
        <v>0.12838340098414344</v>
      </c>
    </row>
    <row r="62" spans="1:6" x14ac:dyDescent="0.25">
      <c r="A62" s="20" t="s">
        <v>169</v>
      </c>
      <c r="B62" s="30" t="s">
        <v>170</v>
      </c>
      <c r="C62" s="31" t="s">
        <v>7</v>
      </c>
      <c r="D62" s="32" t="s">
        <v>7</v>
      </c>
      <c r="E62" s="28"/>
      <c r="F62" s="29"/>
    </row>
    <row r="63" spans="1:6" ht="31.5" x14ac:dyDescent="0.25">
      <c r="A63" s="6" t="s">
        <v>171</v>
      </c>
      <c r="B63" s="26" t="s">
        <v>172</v>
      </c>
      <c r="C63" s="31" t="s">
        <v>7</v>
      </c>
      <c r="D63" s="32" t="s">
        <v>7</v>
      </c>
      <c r="E63" s="28"/>
      <c r="F63" s="29"/>
    </row>
    <row r="64" spans="1:6" ht="31.5" x14ac:dyDescent="0.25">
      <c r="A64" s="6" t="s">
        <v>173</v>
      </c>
      <c r="B64" s="26" t="s">
        <v>73</v>
      </c>
      <c r="C64" s="31" t="s">
        <v>174</v>
      </c>
      <c r="D64" s="18">
        <f t="shared" ref="D64:D71" si="1">E64*E$2*3+F64*E$2*9</f>
        <v>9772.5376212067604</v>
      </c>
      <c r="E64" s="28">
        <v>0.19252517570235</v>
      </c>
      <c r="F64" s="29">
        <v>0.21543567161092966</v>
      </c>
    </row>
    <row r="65" spans="1:22" s="5" customFormat="1" ht="37.5" customHeight="1" x14ac:dyDescent="0.25">
      <c r="A65" s="6" t="s">
        <v>175</v>
      </c>
      <c r="B65" s="26" t="s">
        <v>176</v>
      </c>
      <c r="C65" s="31" t="s">
        <v>75</v>
      </c>
      <c r="D65" s="18">
        <f t="shared" si="1"/>
        <v>18500.21272945431</v>
      </c>
      <c r="E65" s="28">
        <v>0.36446589865665002</v>
      </c>
      <c r="F65" s="29">
        <v>0.40783734059679139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177</v>
      </c>
      <c r="B66" s="26" t="s">
        <v>178</v>
      </c>
      <c r="C66" s="31" t="s">
        <v>60</v>
      </c>
      <c r="D66" s="18">
        <f t="shared" si="1"/>
        <v>4732.6125586976123</v>
      </c>
      <c r="E66" s="28">
        <v>9.3235462447049999E-2</v>
      </c>
      <c r="F66" s="29">
        <v>0.10433048247824894</v>
      </c>
    </row>
    <row r="67" spans="1:22" x14ac:dyDescent="0.25">
      <c r="A67" s="6" t="s">
        <v>179</v>
      </c>
      <c r="B67" s="26" t="s">
        <v>76</v>
      </c>
      <c r="C67" s="31" t="s">
        <v>60</v>
      </c>
      <c r="D67" s="18">
        <f t="shared" si="1"/>
        <v>9711.0751204444532</v>
      </c>
      <c r="E67" s="28">
        <v>0.19131432554069999</v>
      </c>
      <c r="F67" s="29">
        <v>0.21408073028004329</v>
      </c>
    </row>
    <row r="68" spans="1:22" x14ac:dyDescent="0.25">
      <c r="A68" s="6" t="s">
        <v>180</v>
      </c>
      <c r="B68" s="26" t="s">
        <v>106</v>
      </c>
      <c r="C68" s="31" t="s">
        <v>123</v>
      </c>
      <c r="D68" s="18">
        <f t="shared" si="1"/>
        <v>2519.9625312545732</v>
      </c>
      <c r="E68" s="28">
        <v>4.9644856627650003E-2</v>
      </c>
      <c r="F68" s="29">
        <v>5.5552594566340353E-2</v>
      </c>
    </row>
    <row r="69" spans="1:22" ht="31.5" x14ac:dyDescent="0.25">
      <c r="A69" s="6" t="s">
        <v>181</v>
      </c>
      <c r="B69" s="26" t="s">
        <v>182</v>
      </c>
      <c r="C69" s="31" t="s">
        <v>123</v>
      </c>
      <c r="D69" s="18">
        <f t="shared" si="1"/>
        <v>13275.90016465824</v>
      </c>
      <c r="E69" s="28">
        <v>0.26154363491639998</v>
      </c>
      <c r="F69" s="29">
        <v>0.29266732747145158</v>
      </c>
    </row>
    <row r="70" spans="1:22" x14ac:dyDescent="0.25">
      <c r="A70" s="6" t="s">
        <v>183</v>
      </c>
      <c r="B70" s="26" t="s">
        <v>184</v>
      </c>
      <c r="C70" s="31" t="s">
        <v>74</v>
      </c>
      <c r="D70" s="18">
        <f t="shared" si="1"/>
        <v>2704.3500335414928</v>
      </c>
      <c r="E70" s="28">
        <v>5.3277407112599991E-2</v>
      </c>
      <c r="F70" s="29">
        <v>5.9617418558999387E-2</v>
      </c>
    </row>
    <row r="71" spans="1:22" x14ac:dyDescent="0.25">
      <c r="A71" s="6" t="s">
        <v>185</v>
      </c>
      <c r="B71" s="26" t="s">
        <v>186</v>
      </c>
      <c r="C71" s="31" t="s">
        <v>70</v>
      </c>
      <c r="D71" s="18">
        <f t="shared" si="1"/>
        <v>2089.725025918427</v>
      </c>
      <c r="E71" s="28">
        <v>4.1168905496100007E-2</v>
      </c>
      <c r="F71" s="29">
        <v>4.6068005250135907E-2</v>
      </c>
    </row>
    <row r="72" spans="1:22" ht="31.5" x14ac:dyDescent="0.25">
      <c r="A72" s="6" t="s">
        <v>57</v>
      </c>
      <c r="B72" s="26" t="s">
        <v>187</v>
      </c>
      <c r="C72" s="16" t="s">
        <v>7</v>
      </c>
      <c r="D72" s="16" t="s">
        <v>7</v>
      </c>
      <c r="E72" s="28"/>
      <c r="F72" s="29"/>
    </row>
    <row r="73" spans="1:22" x14ac:dyDescent="0.25">
      <c r="A73" s="6" t="s">
        <v>188</v>
      </c>
      <c r="B73" s="26" t="s">
        <v>189</v>
      </c>
      <c r="C73" s="31" t="s">
        <v>75</v>
      </c>
      <c r="D73" s="18">
        <f t="shared" ref="D73:D78" si="2">E73*E$2*3+F73*E$2*9</f>
        <v>16471.950204298188</v>
      </c>
      <c r="E73" s="28">
        <v>0.32450784332220001</v>
      </c>
      <c r="F73" s="29">
        <v>0.36312427667754182</v>
      </c>
    </row>
    <row r="74" spans="1:22" x14ac:dyDescent="0.25">
      <c r="A74" s="6" t="s">
        <v>190</v>
      </c>
      <c r="B74" s="26" t="s">
        <v>191</v>
      </c>
      <c r="C74" s="31" t="s">
        <v>75</v>
      </c>
      <c r="D74" s="18">
        <f t="shared" si="2"/>
        <v>39458.925489400877</v>
      </c>
      <c r="E74" s="28">
        <v>0.77736580377929998</v>
      </c>
      <c r="F74" s="29">
        <v>0.86987233442903666</v>
      </c>
    </row>
    <row r="75" spans="1:22" x14ac:dyDescent="0.25">
      <c r="A75" s="6" t="s">
        <v>192</v>
      </c>
      <c r="B75" s="26" t="s">
        <v>77</v>
      </c>
      <c r="C75" s="31" t="s">
        <v>193</v>
      </c>
      <c r="D75" s="18">
        <f t="shared" si="2"/>
        <v>3503.3625434514806</v>
      </c>
      <c r="E75" s="28">
        <v>6.9018459214050004E-2</v>
      </c>
      <c r="F75" s="29">
        <v>7.7231655860521956E-2</v>
      </c>
    </row>
    <row r="76" spans="1:22" x14ac:dyDescent="0.25">
      <c r="A76" s="6" t="s">
        <v>194</v>
      </c>
      <c r="B76" s="26" t="s">
        <v>195</v>
      </c>
      <c r="C76" s="31" t="s">
        <v>74</v>
      </c>
      <c r="D76" s="18">
        <f t="shared" si="2"/>
        <v>1475.1000182953599</v>
      </c>
      <c r="E76" s="28">
        <v>2.9060403879600002E-2</v>
      </c>
      <c r="F76" s="29">
        <v>3.25185919412724E-2</v>
      </c>
    </row>
    <row r="77" spans="1:22" x14ac:dyDescent="0.25">
      <c r="A77" s="6" t="s">
        <v>196</v>
      </c>
      <c r="B77" s="26" t="s">
        <v>197</v>
      </c>
      <c r="C77" s="31" t="s">
        <v>59</v>
      </c>
      <c r="D77" s="18">
        <f t="shared" si="2"/>
        <v>17455.350216495088</v>
      </c>
      <c r="E77" s="28">
        <v>0.34388144590859993</v>
      </c>
      <c r="F77" s="29">
        <v>0.38480333797172334</v>
      </c>
    </row>
    <row r="78" spans="1:22" x14ac:dyDescent="0.25">
      <c r="A78" s="6" t="s">
        <v>198</v>
      </c>
      <c r="B78" s="26" t="s">
        <v>199</v>
      </c>
      <c r="C78" s="31" t="s">
        <v>75</v>
      </c>
      <c r="D78" s="18">
        <f t="shared" si="2"/>
        <v>737.55000914767993</v>
      </c>
      <c r="E78" s="28">
        <v>1.4530201939800001E-2</v>
      </c>
      <c r="F78" s="29">
        <v>1.62592959706362E-2</v>
      </c>
    </row>
    <row r="79" spans="1:22" x14ac:dyDescent="0.25">
      <c r="A79" s="20" t="s">
        <v>200</v>
      </c>
      <c r="B79" s="3" t="s">
        <v>201</v>
      </c>
      <c r="C79" s="16" t="s">
        <v>7</v>
      </c>
      <c r="D79" s="16" t="s">
        <v>7</v>
      </c>
      <c r="E79" s="28"/>
      <c r="F79" s="29"/>
    </row>
    <row r="80" spans="1:22" x14ac:dyDescent="0.25">
      <c r="A80" s="6" t="s">
        <v>51</v>
      </c>
      <c r="B80" s="33" t="s">
        <v>72</v>
      </c>
      <c r="C80" s="34" t="s">
        <v>202</v>
      </c>
      <c r="D80" s="18">
        <f t="shared" ref="D80:D81" si="3">E80*E$2*3+F80*E$2*9</f>
        <v>1446.1511804363136</v>
      </c>
      <c r="E80" s="28">
        <v>2.8490093453462852E-2</v>
      </c>
      <c r="F80" s="29">
        <v>3.1880414574424934E-2</v>
      </c>
    </row>
    <row r="81" spans="1:6" x14ac:dyDescent="0.25">
      <c r="A81" s="6" t="s">
        <v>203</v>
      </c>
      <c r="B81" s="35" t="s">
        <v>71</v>
      </c>
      <c r="C81" s="31" t="s">
        <v>123</v>
      </c>
      <c r="D81" s="18">
        <f t="shared" si="3"/>
        <v>1828.8167101824347</v>
      </c>
      <c r="E81" s="28">
        <v>3.6028846559895751E-2</v>
      </c>
      <c r="F81" s="29">
        <v>4.0316279300523346E-2</v>
      </c>
    </row>
    <row r="82" spans="1:6" x14ac:dyDescent="0.25">
      <c r="A82" s="20" t="s">
        <v>204</v>
      </c>
      <c r="B82" s="36" t="s">
        <v>227</v>
      </c>
      <c r="C82" s="32"/>
      <c r="D82" s="18"/>
      <c r="E82" s="28"/>
      <c r="F82" s="29"/>
    </row>
    <row r="83" spans="1:6" x14ac:dyDescent="0.25">
      <c r="A83" s="6" t="s">
        <v>52</v>
      </c>
      <c r="B83" s="35" t="s">
        <v>228</v>
      </c>
      <c r="C83" s="27" t="s">
        <v>61</v>
      </c>
      <c r="D83" s="18">
        <f t="shared" ref="D83:D88" si="4">E83*E$2*3+F83*E$2*9</f>
        <v>39581.850490925484</v>
      </c>
      <c r="E83" s="28">
        <v>0.7797875041026</v>
      </c>
      <c r="F83" s="29">
        <v>0.87258221709080941</v>
      </c>
    </row>
    <row r="84" spans="1:6" x14ac:dyDescent="0.25">
      <c r="A84" s="6" t="s">
        <v>208</v>
      </c>
      <c r="B84" s="35" t="s">
        <v>229</v>
      </c>
      <c r="C84" s="27" t="s">
        <v>61</v>
      </c>
      <c r="D84" s="18">
        <f t="shared" si="4"/>
        <v>3872.1375480253205</v>
      </c>
      <c r="E84" s="28">
        <v>7.6283560183950008E-2</v>
      </c>
      <c r="F84" s="29">
        <v>8.5361303845840064E-2</v>
      </c>
    </row>
    <row r="85" spans="1:6" x14ac:dyDescent="0.25">
      <c r="A85" s="6" t="s">
        <v>64</v>
      </c>
      <c r="B85" s="35" t="s">
        <v>102</v>
      </c>
      <c r="C85" s="27" t="s">
        <v>60</v>
      </c>
      <c r="D85" s="18">
        <f t="shared" si="4"/>
        <v>9280.8376151083048</v>
      </c>
      <c r="E85" s="28">
        <v>0.18283837440914999</v>
      </c>
      <c r="F85" s="29">
        <v>0.20459614096383882</v>
      </c>
    </row>
    <row r="86" spans="1:6" x14ac:dyDescent="0.25">
      <c r="A86" s="6" t="s">
        <v>110</v>
      </c>
      <c r="B86" s="35" t="s">
        <v>230</v>
      </c>
      <c r="C86" s="27" t="s">
        <v>60</v>
      </c>
      <c r="D86" s="18">
        <f t="shared" si="4"/>
        <v>6822.3375846160397</v>
      </c>
      <c r="E86" s="28">
        <v>0.13440436794315</v>
      </c>
      <c r="F86" s="29">
        <v>0.15039848772838485</v>
      </c>
    </row>
    <row r="87" spans="1:6" x14ac:dyDescent="0.25">
      <c r="A87" s="6" t="s">
        <v>233</v>
      </c>
      <c r="B87" s="35" t="s">
        <v>231</v>
      </c>
      <c r="C87" s="27" t="s">
        <v>232</v>
      </c>
      <c r="D87" s="18">
        <f t="shared" si="4"/>
        <v>11186.175138739814</v>
      </c>
      <c r="E87" s="28">
        <v>0.22037472942030001</v>
      </c>
      <c r="F87" s="29">
        <v>0.2465993222213157</v>
      </c>
    </row>
    <row r="88" spans="1:6" x14ac:dyDescent="0.25">
      <c r="A88" s="6" t="s">
        <v>234</v>
      </c>
      <c r="B88" s="35" t="s">
        <v>107</v>
      </c>
      <c r="C88" s="27" t="s">
        <v>62</v>
      </c>
      <c r="D88" s="18">
        <f t="shared" si="4"/>
        <v>22126.5002744304</v>
      </c>
      <c r="E88" s="28">
        <v>0.43590605819399997</v>
      </c>
      <c r="F88" s="29">
        <v>0.48777887911908596</v>
      </c>
    </row>
    <row r="89" spans="1:6" ht="31.5" x14ac:dyDescent="0.25">
      <c r="A89" s="20" t="s">
        <v>210</v>
      </c>
      <c r="B89" s="37" t="s">
        <v>205</v>
      </c>
      <c r="C89" s="16" t="s">
        <v>7</v>
      </c>
      <c r="D89" s="16" t="s">
        <v>7</v>
      </c>
      <c r="E89" s="28"/>
      <c r="F89" s="29"/>
    </row>
    <row r="90" spans="1:6" ht="31.5" x14ac:dyDescent="0.25">
      <c r="A90" s="6" t="s">
        <v>54</v>
      </c>
      <c r="B90" s="38" t="s">
        <v>206</v>
      </c>
      <c r="C90" s="31" t="s">
        <v>207</v>
      </c>
      <c r="D90" s="18">
        <f t="shared" ref="D90:D91" si="5">E90*E$2*3+F90*E$2*9</f>
        <v>1698.6391335678691</v>
      </c>
      <c r="E90" s="28">
        <v>3.3464265917521045E-2</v>
      </c>
      <c r="F90" s="29">
        <v>3.744651356170605E-2</v>
      </c>
    </row>
    <row r="91" spans="1:6" x14ac:dyDescent="0.25">
      <c r="A91" s="6" t="s">
        <v>213</v>
      </c>
      <c r="B91" s="38" t="s">
        <v>209</v>
      </c>
      <c r="C91" s="31" t="s">
        <v>123</v>
      </c>
      <c r="D91" s="18">
        <f t="shared" si="5"/>
        <v>3831.0191350153359</v>
      </c>
      <c r="E91" s="28">
        <v>7.5473501425806139E-2</v>
      </c>
      <c r="F91" s="29">
        <v>8.445484809547707E-2</v>
      </c>
    </row>
    <row r="92" spans="1:6" ht="31.5" x14ac:dyDescent="0.25">
      <c r="A92" s="20" t="s">
        <v>221</v>
      </c>
      <c r="B92" s="3" t="s">
        <v>235</v>
      </c>
      <c r="C92" s="16" t="s">
        <v>7</v>
      </c>
      <c r="D92" s="16" t="s">
        <v>7</v>
      </c>
      <c r="E92" s="28">
        <v>0</v>
      </c>
      <c r="F92" s="29">
        <v>0</v>
      </c>
    </row>
    <row r="93" spans="1:6" ht="31.5" x14ac:dyDescent="0.25">
      <c r="A93" s="6" t="s">
        <v>55</v>
      </c>
      <c r="B93" s="26" t="s">
        <v>236</v>
      </c>
      <c r="C93" s="27" t="s">
        <v>53</v>
      </c>
      <c r="D93" s="18">
        <f t="shared" ref="D93:D98" si="6">E93*E$2*3+F93*E$2*9</f>
        <v>151689.45188137284</v>
      </c>
      <c r="E93" s="28">
        <v>2.9883781989522</v>
      </c>
      <c r="F93" s="29">
        <v>3.3439952046275119</v>
      </c>
    </row>
    <row r="94" spans="1:6" x14ac:dyDescent="0.25">
      <c r="A94" s="6" t="s">
        <v>224</v>
      </c>
      <c r="B94" s="26" t="s">
        <v>108</v>
      </c>
      <c r="C94" s="27" t="s">
        <v>62</v>
      </c>
      <c r="D94" s="18">
        <f t="shared" si="6"/>
        <v>8543.2876059606278</v>
      </c>
      <c r="E94" s="28">
        <v>0.16830817246935004</v>
      </c>
      <c r="F94" s="29">
        <v>0.18833684499320269</v>
      </c>
    </row>
    <row r="95" spans="1:6" x14ac:dyDescent="0.25">
      <c r="A95" s="6" t="s">
        <v>65</v>
      </c>
      <c r="B95" s="26" t="s">
        <v>237</v>
      </c>
      <c r="C95" s="27" t="s">
        <v>61</v>
      </c>
      <c r="D95" s="18">
        <f t="shared" si="6"/>
        <v>1598.0250198199733</v>
      </c>
      <c r="E95" s="28">
        <v>3.1482104202899999E-2</v>
      </c>
      <c r="F95" s="29">
        <v>3.5228474603045096E-2</v>
      </c>
    </row>
    <row r="96" spans="1:6" x14ac:dyDescent="0.25">
      <c r="A96" s="6" t="s">
        <v>111</v>
      </c>
      <c r="B96" s="26" t="s">
        <v>105</v>
      </c>
      <c r="C96" s="27" t="s">
        <v>61</v>
      </c>
      <c r="D96" s="18">
        <f t="shared" si="6"/>
        <v>2765.8125343038</v>
      </c>
      <c r="E96" s="28">
        <v>5.4488257274249996E-2</v>
      </c>
      <c r="F96" s="29">
        <v>6.0972359889885745E-2</v>
      </c>
    </row>
    <row r="97" spans="1:6" x14ac:dyDescent="0.25">
      <c r="A97" s="6" t="s">
        <v>239</v>
      </c>
      <c r="B97" s="26" t="s">
        <v>104</v>
      </c>
      <c r="C97" s="27" t="s">
        <v>58</v>
      </c>
      <c r="D97" s="18">
        <f t="shared" si="6"/>
        <v>799.01250990998665</v>
      </c>
      <c r="E97" s="28">
        <v>1.574105210145E-2</v>
      </c>
      <c r="F97" s="29">
        <v>1.7614237301522548E-2</v>
      </c>
    </row>
    <row r="98" spans="1:6" x14ac:dyDescent="0.25">
      <c r="A98" s="6" t="s">
        <v>240</v>
      </c>
      <c r="B98" s="26" t="s">
        <v>238</v>
      </c>
      <c r="C98" s="27" t="s">
        <v>59</v>
      </c>
      <c r="D98" s="18">
        <f t="shared" si="6"/>
        <v>184.38750228691998</v>
      </c>
      <c r="E98" s="28">
        <v>3.6325504849500003E-3</v>
      </c>
      <c r="F98" s="29">
        <v>4.06482399265905E-3</v>
      </c>
    </row>
    <row r="99" spans="1:6" x14ac:dyDescent="0.25">
      <c r="A99" s="20" t="s">
        <v>86</v>
      </c>
      <c r="B99" s="37" t="s">
        <v>211</v>
      </c>
      <c r="C99" s="16" t="s">
        <v>7</v>
      </c>
      <c r="D99" s="16" t="s">
        <v>7</v>
      </c>
      <c r="E99" s="28"/>
      <c r="F99" s="29"/>
    </row>
    <row r="100" spans="1:6" ht="31.5" x14ac:dyDescent="0.25">
      <c r="A100" s="6" t="s">
        <v>241</v>
      </c>
      <c r="B100" s="26" t="s">
        <v>212</v>
      </c>
      <c r="C100" s="1" t="s">
        <v>61</v>
      </c>
      <c r="D100" s="18">
        <f t="shared" ref="D100:D103" si="7">E100*E$2*3+F100*E$2*9</f>
        <v>45279.42431159132</v>
      </c>
      <c r="E100" s="28">
        <v>0.89203331408755504</v>
      </c>
      <c r="F100" s="29">
        <v>0.99818527846397409</v>
      </c>
    </row>
    <row r="101" spans="1:6" ht="31.5" x14ac:dyDescent="0.25">
      <c r="A101" s="6" t="s">
        <v>242</v>
      </c>
      <c r="B101" s="26" t="s">
        <v>214</v>
      </c>
      <c r="C101" s="1" t="s">
        <v>60</v>
      </c>
      <c r="D101" s="18">
        <f t="shared" si="7"/>
        <v>45961.658070052923</v>
      </c>
      <c r="E101" s="28">
        <v>0.90547375088186999</v>
      </c>
      <c r="F101" s="29">
        <v>1.0132251272368125</v>
      </c>
    </row>
    <row r="102" spans="1:6" x14ac:dyDescent="0.25">
      <c r="A102" s="6" t="s">
        <v>243</v>
      </c>
      <c r="B102" s="26" t="s">
        <v>215</v>
      </c>
      <c r="C102" s="1" t="s">
        <v>58</v>
      </c>
      <c r="D102" s="18">
        <f t="shared" si="7"/>
        <v>2145.0412766045029</v>
      </c>
      <c r="E102" s="28">
        <v>4.2258670641584999E-2</v>
      </c>
      <c r="F102" s="29">
        <v>4.7287452447933614E-2</v>
      </c>
    </row>
    <row r="103" spans="1:6" x14ac:dyDescent="0.25">
      <c r="A103" s="6" t="s">
        <v>244</v>
      </c>
      <c r="B103" s="26" t="s">
        <v>216</v>
      </c>
      <c r="C103" s="1" t="s">
        <v>59</v>
      </c>
      <c r="D103" s="18">
        <f t="shared" si="7"/>
        <v>2354.0137791963452</v>
      </c>
      <c r="E103" s="28">
        <v>4.6375561191195E-2</v>
      </c>
      <c r="F103" s="29">
        <v>5.1894252972947204E-2</v>
      </c>
    </row>
    <row r="104" spans="1:6" x14ac:dyDescent="0.25">
      <c r="A104" s="6" t="s">
        <v>245</v>
      </c>
      <c r="B104" s="38" t="s">
        <v>217</v>
      </c>
      <c r="C104" s="16" t="s">
        <v>7</v>
      </c>
      <c r="D104" s="16" t="s">
        <v>7</v>
      </c>
      <c r="E104" s="28"/>
      <c r="F104" s="29"/>
    </row>
    <row r="105" spans="1:6" x14ac:dyDescent="0.25">
      <c r="A105" s="6" t="s">
        <v>267</v>
      </c>
      <c r="B105" s="35" t="s">
        <v>218</v>
      </c>
      <c r="C105" s="31" t="s">
        <v>62</v>
      </c>
      <c r="D105" s="18">
        <f t="shared" ref="D105:D108" si="8">E105*E$2*3+F105*E$2*9</f>
        <v>153.65625190576662</v>
      </c>
      <c r="E105" s="28">
        <v>3.0271254041249998E-3</v>
      </c>
      <c r="F105" s="29">
        <v>3.3873533272158747E-3</v>
      </c>
    </row>
    <row r="106" spans="1:6" x14ac:dyDescent="0.25">
      <c r="A106" s="6" t="s">
        <v>268</v>
      </c>
      <c r="B106" s="35" t="s">
        <v>219</v>
      </c>
      <c r="C106" s="31" t="s">
        <v>62</v>
      </c>
      <c r="D106" s="18">
        <f t="shared" si="8"/>
        <v>116.77875144838266</v>
      </c>
      <c r="E106" s="28">
        <v>2.3006153071349999E-3</v>
      </c>
      <c r="F106" s="29">
        <v>2.5743885286840648E-3</v>
      </c>
    </row>
    <row r="107" spans="1:6" x14ac:dyDescent="0.25">
      <c r="A107" s="6" t="s">
        <v>269</v>
      </c>
      <c r="B107" s="35" t="s">
        <v>220</v>
      </c>
      <c r="C107" s="31" t="s">
        <v>62</v>
      </c>
      <c r="D107" s="18">
        <f t="shared" si="8"/>
        <v>6.1462500762306664</v>
      </c>
      <c r="E107" s="28">
        <v>1.2108501616500001E-4</v>
      </c>
      <c r="F107" s="29">
        <v>1.35494133088635E-4</v>
      </c>
    </row>
    <row r="108" spans="1:6" x14ac:dyDescent="0.25">
      <c r="A108" s="6" t="s">
        <v>270</v>
      </c>
      <c r="B108" s="35" t="s">
        <v>266</v>
      </c>
      <c r="C108" s="27" t="s">
        <v>62</v>
      </c>
      <c r="D108" s="18">
        <f t="shared" si="8"/>
        <v>49.170000609845331</v>
      </c>
      <c r="E108" s="28">
        <v>9.686801293200001E-4</v>
      </c>
      <c r="F108" s="29">
        <v>1.08395306470908E-3</v>
      </c>
    </row>
    <row r="109" spans="1:6" x14ac:dyDescent="0.25">
      <c r="A109" s="20" t="s">
        <v>89</v>
      </c>
      <c r="B109" s="37" t="s">
        <v>222</v>
      </c>
      <c r="C109" s="1" t="s">
        <v>7</v>
      </c>
      <c r="D109" s="16" t="s">
        <v>7</v>
      </c>
      <c r="E109" s="28"/>
      <c r="F109" s="28"/>
    </row>
    <row r="110" spans="1:6" x14ac:dyDescent="0.25">
      <c r="A110" s="6" t="s">
        <v>246</v>
      </c>
      <c r="B110" s="35" t="s">
        <v>223</v>
      </c>
      <c r="C110" s="31" t="s">
        <v>53</v>
      </c>
      <c r="D110" s="18">
        <f t="shared" ref="D110:D112" si="9">E110*E$2*3+F110*E$2*9</f>
        <v>54394.3131746414</v>
      </c>
      <c r="E110" s="28">
        <v>1.0716023930602501</v>
      </c>
      <c r="F110" s="29">
        <v>1.1991230778344197</v>
      </c>
    </row>
    <row r="111" spans="1:6" x14ac:dyDescent="0.25">
      <c r="A111" s="6" t="s">
        <v>247</v>
      </c>
      <c r="B111" s="35" t="s">
        <v>67</v>
      </c>
      <c r="C111" s="16" t="s">
        <v>7</v>
      </c>
      <c r="D111" s="18">
        <f t="shared" si="9"/>
        <v>75316.148434130591</v>
      </c>
      <c r="E111" s="28">
        <v>1.4837757880859099</v>
      </c>
      <c r="F111" s="29">
        <v>1.6603451068681332</v>
      </c>
    </row>
    <row r="112" spans="1:6" x14ac:dyDescent="0.25">
      <c r="A112" s="6" t="s">
        <v>248</v>
      </c>
      <c r="B112" s="35" t="s">
        <v>225</v>
      </c>
      <c r="C112" s="1"/>
      <c r="D112" s="18">
        <f t="shared" si="9"/>
        <v>52424.808800214043</v>
      </c>
      <c r="E112" s="28">
        <v>1.0328019104803374</v>
      </c>
      <c r="F112" s="29">
        <v>1.1557053378274975</v>
      </c>
    </row>
    <row r="113" spans="1:6" x14ac:dyDescent="0.25">
      <c r="A113" s="6"/>
      <c r="B113" s="3" t="s">
        <v>84</v>
      </c>
      <c r="C113" s="1" t="s">
        <v>15</v>
      </c>
      <c r="D113" s="8">
        <f>SUM(D29:D61)+SUM(D64:D71)+SUM(D73:D78)+SUM(D80:D81)+SUM(D83:D88)+SUM(D90:D91)+SUM(D93:D98)+SUM(D100:D103)+SUM(D105:D108)+SUM(D110:D112)</f>
        <v>976593.96217499289</v>
      </c>
      <c r="E113" s="19">
        <f t="shared" ref="E113:F113" si="10">SUM(E29:E61)+SUM(E64:E71)+SUM(E73:E78)+SUM(E80:E81)+SUM(E83:E88)+SUM(E90:E91)+SUM(E93:E98)+SUM(E100:E103)+SUM(E105:E108)+SUM(E110:E112)</f>
        <v>19.239519093749688</v>
      </c>
      <c r="F113" s="19">
        <f t="shared" si="10"/>
        <v>21.529021865905904</v>
      </c>
    </row>
    <row r="114" spans="1:6" x14ac:dyDescent="0.25">
      <c r="A114" s="22" t="s">
        <v>85</v>
      </c>
      <c r="B114" s="22"/>
      <c r="C114" s="22"/>
      <c r="D114" s="22"/>
    </row>
    <row r="115" spans="1:6" x14ac:dyDescent="0.25">
      <c r="A115" s="6" t="s">
        <v>249</v>
      </c>
      <c r="B115" s="1" t="s">
        <v>87</v>
      </c>
      <c r="C115" s="1" t="s">
        <v>88</v>
      </c>
      <c r="D115" s="1">
        <v>5</v>
      </c>
    </row>
    <row r="116" spans="1:6" x14ac:dyDescent="0.25">
      <c r="A116" s="6" t="s">
        <v>250</v>
      </c>
      <c r="B116" s="1" t="s">
        <v>90</v>
      </c>
      <c r="C116" s="1" t="s">
        <v>88</v>
      </c>
      <c r="D116" s="1">
        <v>5</v>
      </c>
    </row>
    <row r="117" spans="1:6" x14ac:dyDescent="0.25">
      <c r="A117" s="6" t="s">
        <v>251</v>
      </c>
      <c r="B117" s="1" t="s">
        <v>91</v>
      </c>
      <c r="C117" s="1" t="s">
        <v>88</v>
      </c>
      <c r="D117" s="1">
        <v>0</v>
      </c>
    </row>
    <row r="118" spans="1:6" x14ac:dyDescent="0.25">
      <c r="A118" s="6" t="s">
        <v>252</v>
      </c>
      <c r="B118" s="1" t="s">
        <v>92</v>
      </c>
      <c r="C118" s="1" t="s">
        <v>15</v>
      </c>
      <c r="D118" s="1">
        <v>-2252.7199999999998</v>
      </c>
    </row>
    <row r="119" spans="1:6" x14ac:dyDescent="0.25">
      <c r="A119" s="22" t="s">
        <v>93</v>
      </c>
      <c r="B119" s="22"/>
      <c r="C119" s="22"/>
      <c r="D119" s="22"/>
    </row>
    <row r="120" spans="1:6" x14ac:dyDescent="0.25">
      <c r="A120" s="6" t="s">
        <v>253</v>
      </c>
      <c r="B120" s="1" t="s">
        <v>14</v>
      </c>
      <c r="C120" s="1" t="s">
        <v>15</v>
      </c>
      <c r="D120" s="1">
        <v>0</v>
      </c>
    </row>
    <row r="121" spans="1:6" x14ac:dyDescent="0.25">
      <c r="A121" s="6" t="s">
        <v>254</v>
      </c>
      <c r="B121" s="1" t="s">
        <v>17</v>
      </c>
      <c r="C121" s="1" t="s">
        <v>15</v>
      </c>
      <c r="D121" s="1">
        <v>0</v>
      </c>
    </row>
    <row r="122" spans="1:6" x14ac:dyDescent="0.25">
      <c r="A122" s="6" t="s">
        <v>255</v>
      </c>
      <c r="B122" s="1" t="s">
        <v>19</v>
      </c>
      <c r="C122" s="1" t="s">
        <v>15</v>
      </c>
      <c r="D122" s="1">
        <v>0</v>
      </c>
    </row>
    <row r="123" spans="1:6" x14ac:dyDescent="0.25">
      <c r="A123" s="6" t="s">
        <v>256</v>
      </c>
      <c r="B123" s="1" t="s">
        <v>43</v>
      </c>
      <c r="C123" s="1" t="s">
        <v>15</v>
      </c>
      <c r="D123" s="1">
        <v>0</v>
      </c>
    </row>
    <row r="124" spans="1:6" x14ac:dyDescent="0.25">
      <c r="A124" s="6" t="s">
        <v>257</v>
      </c>
      <c r="B124" s="1" t="s">
        <v>94</v>
      </c>
      <c r="C124" s="1" t="s">
        <v>15</v>
      </c>
      <c r="D124" s="1">
        <v>0</v>
      </c>
    </row>
    <row r="125" spans="1:6" x14ac:dyDescent="0.25">
      <c r="A125" s="6" t="s">
        <v>258</v>
      </c>
      <c r="B125" s="1" t="s">
        <v>47</v>
      </c>
      <c r="C125" s="1" t="s">
        <v>15</v>
      </c>
      <c r="D125" s="1">
        <v>0</v>
      </c>
    </row>
    <row r="126" spans="1:6" x14ac:dyDescent="0.25">
      <c r="A126" s="22" t="s">
        <v>95</v>
      </c>
      <c r="B126" s="22"/>
      <c r="C126" s="22"/>
      <c r="D126" s="22"/>
      <c r="E126" s="7"/>
    </row>
    <row r="127" spans="1:6" x14ac:dyDescent="0.25">
      <c r="A127" s="6" t="s">
        <v>259</v>
      </c>
      <c r="B127" s="1" t="s">
        <v>87</v>
      </c>
      <c r="C127" s="1" t="s">
        <v>88</v>
      </c>
      <c r="D127" s="1">
        <v>0</v>
      </c>
    </row>
    <row r="128" spans="1:6" x14ac:dyDescent="0.25">
      <c r="A128" s="6" t="s">
        <v>260</v>
      </c>
      <c r="B128" s="1" t="s">
        <v>90</v>
      </c>
      <c r="C128" s="1" t="s">
        <v>88</v>
      </c>
      <c r="D128" s="1">
        <v>0</v>
      </c>
    </row>
    <row r="129" spans="1:4" x14ac:dyDescent="0.25">
      <c r="A129" s="6" t="s">
        <v>261</v>
      </c>
      <c r="B129" s="1" t="s">
        <v>96</v>
      </c>
      <c r="C129" s="1" t="s">
        <v>88</v>
      </c>
      <c r="D129" s="1">
        <v>0</v>
      </c>
    </row>
    <row r="130" spans="1:4" x14ac:dyDescent="0.25">
      <c r="A130" s="6" t="s">
        <v>262</v>
      </c>
      <c r="B130" s="1" t="s">
        <v>92</v>
      </c>
      <c r="C130" s="1" t="s">
        <v>15</v>
      </c>
      <c r="D130" s="1">
        <v>0</v>
      </c>
    </row>
    <row r="131" spans="1:4" x14ac:dyDescent="0.25">
      <c r="A131" s="22" t="s">
        <v>97</v>
      </c>
      <c r="B131" s="22"/>
      <c r="C131" s="22"/>
      <c r="D131" s="22"/>
    </row>
    <row r="132" spans="1:4" x14ac:dyDescent="0.25">
      <c r="A132" s="6" t="s">
        <v>263</v>
      </c>
      <c r="B132" s="1" t="s">
        <v>98</v>
      </c>
      <c r="C132" s="1" t="s">
        <v>88</v>
      </c>
      <c r="D132" s="1">
        <v>19</v>
      </c>
    </row>
    <row r="133" spans="1:4" x14ac:dyDescent="0.25">
      <c r="A133" s="6" t="s">
        <v>264</v>
      </c>
      <c r="B133" s="1" t="s">
        <v>99</v>
      </c>
      <c r="C133" s="1" t="s">
        <v>88</v>
      </c>
      <c r="D133" s="1">
        <v>10</v>
      </c>
    </row>
    <row r="134" spans="1:4" ht="31.5" x14ac:dyDescent="0.25">
      <c r="A134" s="6" t="s">
        <v>265</v>
      </c>
      <c r="B134" s="1" t="s">
        <v>100</v>
      </c>
      <c r="C134" s="1" t="s">
        <v>15</v>
      </c>
      <c r="D134" s="21">
        <v>239600</v>
      </c>
    </row>
  </sheetData>
  <sheetProtection password="CC29" sheet="1" objects="1" scenarios="1" selectLockedCells="1" selectUnlockedCells="1"/>
  <mergeCells count="9">
    <mergeCell ref="A126:D126"/>
    <mergeCell ref="A131:D131"/>
    <mergeCell ref="E27:E28"/>
    <mergeCell ref="F27:F28"/>
    <mergeCell ref="A2:D2"/>
    <mergeCell ref="A8:D8"/>
    <mergeCell ref="A26:D26"/>
    <mergeCell ref="A114:D114"/>
    <mergeCell ref="A119:D119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2024-03-13T06:09:09Z</dcterms:modified>
</cp:coreProperties>
</file>