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</externalReferences>
  <definedNames>
    <definedName name="_xlnm.Print_Area" localSheetId="0">'по форме'!$A$1:$D$119</definedName>
  </definedNames>
  <calcPr fullCalcOnLoad="1"/>
</workbook>
</file>

<file path=xl/sharedStrings.xml><?xml version="1.0" encoding="utf-8"?>
<sst xmlns="http://schemas.openxmlformats.org/spreadsheetml/2006/main" count="351" uniqueCount="246">
  <si>
    <t>Ремонт кровли</t>
  </si>
  <si>
    <t>Управление МКД</t>
  </si>
  <si>
    <t>Дератизация МОП</t>
  </si>
  <si>
    <t>Дезинсекция МОП</t>
  </si>
  <si>
    <t>круглосуточно</t>
  </si>
  <si>
    <t>6 раз в неделю</t>
  </si>
  <si>
    <t>1 раз в месяц</t>
  </si>
  <si>
    <t>2 раза в неделю</t>
  </si>
  <si>
    <t>Сдвигание свежевыпавшего снега (уборка асфальта после снегопада)</t>
  </si>
  <si>
    <t>5 раз в неделю</t>
  </si>
  <si>
    <t>1 раз в неделю</t>
  </si>
  <si>
    <t>3 раза в неделю</t>
  </si>
  <si>
    <t>2 раза в год</t>
  </si>
  <si>
    <t>Очистка придомовой территории от наледи и льда</t>
  </si>
  <si>
    <t>Ремонт системы отопления</t>
  </si>
  <si>
    <t>Ремонт стен (наружные поверхности)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</si>
  <si>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</si>
  <si>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</si>
  <si>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</si>
  <si>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</si>
  <si>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</si>
  <si>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</si>
  <si>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</si>
  <si>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</si>
  <si>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</si>
  <si>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</si>
  <si>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</si>
  <si>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</si>
  <si>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</si>
  <si>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</si>
  <si>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</si>
  <si>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</si>
  <si>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</si>
  <si>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</si>
  <si>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</si>
  <si>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</si>
  <si>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</si>
  <si>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</si>
  <si>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</si>
  <si>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</si>
  <si>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</si>
  <si>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</si>
  <si>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</si>
  <si>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</si>
  <si>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</si>
  <si>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</si>
  <si>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</si>
  <si>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</si>
  <si>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</si>
  <si>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</si>
  <si>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</si>
  <si>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</si>
  <si>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</si>
  <si>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</si>
  <si>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</si>
  <si>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</si>
  <si>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</si>
  <si>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</si>
  <si>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</si>
  <si>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</si>
  <si>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</si>
  <si>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</si>
  <si>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</si>
  <si>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</si>
  <si>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</si>
  <si>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23.1</t>
  </si>
  <si>
    <t>24.1</t>
  </si>
  <si>
    <t>25.1</t>
  </si>
  <si>
    <t>21.1</t>
  </si>
  <si>
    <t>26.1</t>
  </si>
  <si>
    <t>21.2</t>
  </si>
  <si>
    <t>22.2.1</t>
  </si>
  <si>
    <t>21.3</t>
  </si>
  <si>
    <t>24.3</t>
  </si>
  <si>
    <t>25.3</t>
  </si>
  <si>
    <t>26.3</t>
  </si>
  <si>
    <t>21.6</t>
  </si>
  <si>
    <t>25.6</t>
  </si>
  <si>
    <t>21.7</t>
  </si>
  <si>
    <t>1 раз в год</t>
  </si>
  <si>
    <t>21.8</t>
  </si>
  <si>
    <t>21.9</t>
  </si>
  <si>
    <t>21.11</t>
  </si>
  <si>
    <t>Итого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</si>
  <si>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</si>
  <si>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</si>
  <si>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</si>
  <si>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</si>
  <si>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</si>
  <si>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</si>
  <si>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</si>
  <si>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</si>
  <si>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</si>
  <si>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</si>
  <si>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</si>
  <si>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</si>
  <si>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</si>
  <si>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</si>
  <si>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</si>
  <si>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</si>
  <si>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</si>
  <si>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</si>
  <si>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</si>
  <si>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</si>
  <si>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</si>
  <si>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</si>
  <si>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</si>
  <si>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</si>
  <si>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</si>
  <si>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</si>
  <si>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</si>
  <si>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</si>
  <si>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</si>
  <si>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</si>
  <si>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</si>
  <si>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площадь</t>
  </si>
  <si>
    <t>Текущий ремонт малых форм</t>
  </si>
  <si>
    <t>Покос травы на земельном участке</t>
  </si>
  <si>
    <t>Очистка МОП МКД от мусора</t>
  </si>
  <si>
    <t>Содержание и ремонт систем водоотвода</t>
  </si>
  <si>
    <t>Мехуборка (асфальт) в зимний период</t>
  </si>
  <si>
    <t>21.4</t>
  </si>
  <si>
    <t>25.4</t>
  </si>
  <si>
    <t>21.5</t>
  </si>
  <si>
    <t>25.5</t>
  </si>
  <si>
    <t>21.10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</si>
  <si>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</si>
  <si>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</si>
  <si>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</si>
  <si>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</si>
  <si>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</si>
  <si>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</si>
  <si>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</si>
  <si>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</si>
  <si>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</si>
  <si>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</si>
  <si>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</si>
  <si>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21.12</t>
  </si>
  <si>
    <t>Ремонт, восстановление полов  помещений общего пользования</t>
  </si>
  <si>
    <t>21.13</t>
  </si>
  <si>
    <t>Ремонт и укрепление входных дверей в помещениях общего пользования</t>
  </si>
  <si>
    <t>21.14</t>
  </si>
  <si>
    <t>Замена разбитых стёкол, окон и дверей в помещениях общего пользования</t>
  </si>
  <si>
    <t>21.15</t>
  </si>
  <si>
    <t>Ремонт внутридомовых сетей водоснабжения</t>
  </si>
  <si>
    <t>21.16</t>
  </si>
  <si>
    <t>Ремонт внутридомовых сетей канализации</t>
  </si>
  <si>
    <t>21.17</t>
  </si>
  <si>
    <t>Промывка, регулировка и консервация системы отопления</t>
  </si>
  <si>
    <t>21.18</t>
  </si>
  <si>
    <t>21.19</t>
  </si>
  <si>
    <t>Ремонт, замена внутридомовых электрических сетей мест общего пользования</t>
  </si>
  <si>
    <t>21.20</t>
  </si>
  <si>
    <t>Ремонт общедомовых приборов учета системы электроснабжения</t>
  </si>
  <si>
    <t>21.21</t>
  </si>
  <si>
    <t>Ремонт, замена внутридомового электрооборудования общего пользования</t>
  </si>
  <si>
    <t>21.22</t>
  </si>
  <si>
    <t>Ремонт, замена осветительных установок помещений общего пользования</t>
  </si>
  <si>
    <t>21.23</t>
  </si>
  <si>
    <t>Измерение, испытание электропроводки</t>
  </si>
  <si>
    <t>21.24</t>
  </si>
  <si>
    <t>21.25</t>
  </si>
  <si>
    <t>Ремонт контейнерных площадок</t>
  </si>
  <si>
    <t>21.26</t>
  </si>
  <si>
    <t>Объекты внешнего благоустройства (асфальтирование, зелёные насаждения)</t>
  </si>
  <si>
    <t>21.27</t>
  </si>
  <si>
    <t>Ремонт почтовых ящиков</t>
  </si>
  <si>
    <t>21.28</t>
  </si>
  <si>
    <t>21.29</t>
  </si>
  <si>
    <t>Обследование спец.организациями</t>
  </si>
  <si>
    <t>21.30</t>
  </si>
  <si>
    <t>Содержание систем внутридомового газового оборудования</t>
  </si>
  <si>
    <t>по графику</t>
  </si>
  <si>
    <t>Ремонт и обслуживание кол.приборов учета хол.воды</t>
  </si>
  <si>
    <t>1 раз в 4 года</t>
  </si>
  <si>
    <t>Поверка ОПУ холодной воды</t>
  </si>
  <si>
    <t>22.</t>
  </si>
  <si>
    <t xml:space="preserve">          Уборка дворовой территории</t>
  </si>
  <si>
    <t>22.1.1</t>
  </si>
  <si>
    <t xml:space="preserve">    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</si>
  <si>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</si>
  <si>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</si>
  <si>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</si>
  <si>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</si>
  <si>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</si>
  <si>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</si>
  <si>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</si>
  <si>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</si>
  <si>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</si>
  <si>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</si>
  <si>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</si>
  <si>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</si>
  <si>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</si>
  <si>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</si>
  <si>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</si>
  <si>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</si>
  <si>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</si>
  <si>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</si>
  <si>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</si>
  <si>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</si>
  <si>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</si>
  <si>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</si>
  <si>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</si>
  <si>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</si>
  <si>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</si>
  <si>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</si>
  <si>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</si>
  <si>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</si>
  <si>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</si>
  <si>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4 раза в год</t>
  </si>
  <si>
    <t>23.2</t>
  </si>
  <si>
    <t>24.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</si>
  <si>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</si>
  <si>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</si>
  <si>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год,кухня-2 р. в год</t>
  </si>
  <si>
    <t>24.2</t>
  </si>
  <si>
    <t>Проведение техосмотров и устранение незначит. неисправн. Дымоудаления</t>
  </si>
  <si>
    <t>Ремонт вентиляционных (дымовых) каналов</t>
  </si>
  <si>
    <t>25.</t>
  </si>
  <si>
    <t xml:space="preserve">          Содержание лестничных клеток</t>
  </si>
  <si>
    <t>Влажное подметание лестничных площадок и маршей 1-го этажа</t>
  </si>
  <si>
    <t>25.2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</si>
  <si>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</si>
  <si>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</si>
  <si>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</si>
  <si>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</si>
  <si>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</si>
  <si>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>25.6.1</t>
  </si>
  <si>
    <t xml:space="preserve">     двери</t>
  </si>
  <si>
    <t>25.6.2</t>
  </si>
  <si>
    <t>25.6.3</t>
  </si>
  <si>
    <t xml:space="preserve">     перила</t>
  </si>
  <si>
    <t>25.6.4</t>
  </si>
  <si>
    <t xml:space="preserve">     почтовые ящики</t>
  </si>
  <si>
    <t>26.</t>
  </si>
  <si>
    <t xml:space="preserve">         Прочие работы и услуги</t>
  </si>
  <si>
    <t>Аварийное обслуживание</t>
  </si>
  <si>
    <t>26.2</t>
  </si>
  <si>
    <t>Начисление платы, РКО, регистрационный учёт граждан</t>
  </si>
  <si>
    <t xml:space="preserve">     подоконники</t>
  </si>
  <si>
    <t>Отчет об исполнении управляющей организацией ООО "ГУК "Привокзальная" договора управления за 2022 год по дому № 9  ул. Гагарина                                                                                в г. Липецке</t>
  </si>
  <si>
    <t>31.03.2023 г.</t>
  </si>
  <si>
    <t>01.01.2022 г.</t>
  </si>
  <si>
    <t>31.12.2022 г.</t>
  </si>
  <si>
    <t>01.01.23-30.06.23</t>
  </si>
  <si>
    <t>01.07.23-31.12.23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</si>
</sst>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42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5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3" applyNumberFormat="0" applyAlignment="0" applyProtection="0"/>
    <xf numFmtId="0" fontId="24" fillId="27" borderId="4" applyNumberFormat="0" applyAlignment="0" applyProtection="0"/>
    <xf numFmtId="0" fontId="25" fillId="27" borderId="3" applyNumberFormat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8" borderId="9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9" fontId="21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38" fillId="0" borderId="12" xfId="0" applyFont="1" applyFill="1" applyBorder="1" applyAlignment="1">
      <alignment horizontal="center" vertical="center" wrapText="1"/>
    </xf>
    <xf numFmtId="4" fontId="38" fillId="0" borderId="0" xfId="0" applyNumberFormat="1" applyFont="1" applyFill="1" applyAlignment="1">
      <alignment horizontal="center" vertical="center" wrapText="1"/>
    </xf>
    <xf numFmtId="0" fontId="39" fillId="0" borderId="0" xfId="0" applyFont="1" applyFill="1" applyAlignment="1">
      <alignment/>
    </xf>
    <xf numFmtId="0" fontId="40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/>
    </xf>
    <xf numFmtId="49" fontId="38" fillId="0" borderId="12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center" vertical="center" wrapText="1"/>
    </xf>
    <xf numFmtId="49" fontId="38" fillId="0" borderId="0" xfId="0" applyNumberFormat="1" applyFont="1" applyFill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top" wrapText="1"/>
    </xf>
    <xf numFmtId="4" fontId="38" fillId="0" borderId="12" xfId="0" applyNumberFormat="1" applyFont="1" applyFill="1" applyBorder="1" applyAlignment="1">
      <alignment horizontal="center" vertical="top" wrapText="1"/>
    </xf>
    <xf numFmtId="0" fontId="38" fillId="0" borderId="0" xfId="0" applyFont="1" applyFill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4" fontId="38" fillId="0" borderId="13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right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Alignment="1">
      <alignment horizontal="center" vertical="center" wrapText="1"/>
    </xf>
    <xf numFmtId="0" fontId="38" fillId="0" borderId="12" xfId="0" applyFont="1" applyFill="1" applyBorder="1" applyAlignment="1">
      <alignment wrapText="1"/>
    </xf>
    <xf numFmtId="0" fontId="38" fillId="0" borderId="12" xfId="0" applyFont="1" applyFill="1" applyBorder="1" applyAlignment="1">
      <alignment horizontal="center"/>
    </xf>
    <xf numFmtId="179" fontId="38" fillId="0" borderId="12" xfId="0" applyNumberFormat="1" applyFont="1" applyFill="1" applyBorder="1" applyAlignment="1">
      <alignment/>
    </xf>
    <xf numFmtId="179" fontId="38" fillId="0" borderId="12" xfId="0" applyNumberFormat="1" applyFont="1" applyFill="1" applyBorder="1" applyAlignment="1">
      <alignment horizontal="right"/>
    </xf>
    <xf numFmtId="0" fontId="40" fillId="0" borderId="12" xfId="0" applyFont="1" applyFill="1" applyBorder="1" applyAlignment="1">
      <alignment horizontal="center" wrapText="1"/>
    </xf>
    <xf numFmtId="0" fontId="38" fillId="0" borderId="12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/>
    </xf>
    <xf numFmtId="179" fontId="38" fillId="0" borderId="12" xfId="0" applyNumberFormat="1" applyFont="1" applyFill="1" applyBorder="1" applyAlignment="1">
      <alignment vertical="center"/>
    </xf>
    <xf numFmtId="179" fontId="38" fillId="0" borderId="12" xfId="0" applyNumberFormat="1" applyFont="1" applyFill="1" applyBorder="1" applyAlignment="1">
      <alignment horizontal="right" vertical="center" wrapText="1"/>
    </xf>
    <xf numFmtId="0" fontId="38" fillId="0" borderId="12" xfId="0" applyFont="1" applyFill="1" applyBorder="1" applyAlignment="1">
      <alignment vertical="center" wrapText="1"/>
    </xf>
    <xf numFmtId="1" fontId="38" fillId="0" borderId="12" xfId="0" applyNumberFormat="1" applyFont="1" applyFill="1" applyBorder="1" applyAlignment="1">
      <alignment horizontal="center" vertical="center" wrapText="1"/>
    </xf>
    <xf numFmtId="2" fontId="38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2\&#1043;&#1059;&#1050;\&#1059;&#1087;&#1088;&#1072;&#1074;&#1083;&#1077;&#1085;&#1080;&#1077;%20&#1059;&#1054;\&#1091;&#1083;.%20&#1043;&#1072;&#1075;&#1072;&#1088;&#1080;&#1085;&#1072;,%20&#1076;.%209%20202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3\&#1058;&#1072;&#1088;&#1080;&#1092;%20&#1075;&#1086;&#1076;%20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0</v>
          </cell>
        </row>
        <row r="24">
          <cell r="D24">
            <v>-135037.26885920018</v>
          </cell>
        </row>
        <row r="25">
          <cell r="D25">
            <v>88414.36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 2023"/>
      <sheetName val="УК 2022"/>
      <sheetName val="ГУК 2023"/>
      <sheetName val="ГУК 2022"/>
      <sheetName val="Плеханова 3 2022"/>
      <sheetName val="Плеханова, 3 2023"/>
      <sheetName val="Зегеля, 21а 2022-2023"/>
      <sheetName val="Зегеля 21а 2021-2022"/>
      <sheetName val="Кротевича, 5 2022-2023"/>
      <sheetName val="Кротевича 5 2021-2022"/>
      <sheetName val="УК 2021"/>
      <sheetName val="Плеханова  3, с 01.05.2021"/>
      <sheetName val="УК 2020"/>
      <sheetName val="Плеханова 3 с 01.05.2020"/>
      <sheetName val="ГУК 2021"/>
      <sheetName val="Желябова 4 с 01.07.2021"/>
      <sheetName val="ГУК 2020"/>
      <sheetName val="4 Пятилетка 5 с 01.04.2020"/>
      <sheetName val="ГУК 2019"/>
      <sheetName val="УК 2019"/>
      <sheetName val="Плеханова 3 с 01.09.18"/>
      <sheetName val="Зегеля 21а"/>
      <sheetName val="Зегеля 21а СТОЯНКА"/>
      <sheetName val="Зегеля 21а с 01.10.2021"/>
      <sheetName val="Зегеля 21а с 01.10.22"/>
      <sheetName val="Шкатова 4 с 01.04.22"/>
      <sheetName val="Шкатова 4 с 01.04.2021"/>
      <sheetName val="Шкатова 4 с 01.04.2020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2">
        <row r="124">
          <cell r="ER124">
            <v>59909.85619031275</v>
          </cell>
        </row>
        <row r="125">
          <cell r="ER125">
            <v>65667.91351628001</v>
          </cell>
        </row>
        <row r="126">
          <cell r="ER126">
            <v>15612.55710890243</v>
          </cell>
        </row>
      </sheetData>
      <sheetData sheetId="3">
        <row r="124">
          <cell r="ER124">
            <v>53538.74547838492</v>
          </cell>
        </row>
        <row r="125">
          <cell r="ER125">
            <v>58684.4624810366</v>
          </cell>
        </row>
        <row r="126">
          <cell r="ER126">
            <v>13952.24049052943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9"/>
  <sheetViews>
    <sheetView tabSelected="1" view="pageBreakPreview" zoomScale="85" zoomScaleSheetLayoutView="85" zoomScalePageLayoutView="0" workbookViewId="0" topLeftCell="A1">
      <selection activeCell="S18" sqref="S18"/>
    </sheetView>
  </sheetViews>
  <sheetFormatPr defaultColWidth="9.140625" defaultRowHeight="15"/>
  <cols>
    <col min="1" max="1" width="9.140625" style="9" customWidth="1"/>
    <col min="2" max="2" width="62.421875" style="12" customWidth="1"/>
    <col min="3" max="3" width="24.28125" style="12" customWidth="1"/>
    <col min="4" max="4" width="62.7109375" style="12" customWidth="1"/>
    <col min="5" max="5" width="20.00390625" style="2" hidden="1" customWidth="1"/>
    <col min="6" max="6" width="20.00390625" style="12" hidden="1" customWidth="1"/>
    <col min="7" max="12" width="9.140625" style="12" hidden="1" customWidth="1"/>
    <col min="13" max="14" width="0" style="12" hidden="1" customWidth="1"/>
    <col min="15" max="20" width="9.140625" style="12" customWidth="1"/>
    <col min="21" max="16384" width="9.140625" style="3" customWidth="1"/>
  </cols>
  <sheetData>
    <row r="1" ht="15.75">
      <c r="E1" s="2" t="s">
        <v>115</v>
      </c>
    </row>
    <row r="2" spans="1:20" s="6" customFormat="1" ht="33.75" customHeight="1">
      <c r="A2" s="21" t="s">
        <v>240</v>
      </c>
      <c r="B2" s="21"/>
      <c r="C2" s="21"/>
      <c r="D2" s="21"/>
      <c r="E2" s="2">
        <v>1567.2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4" spans="1:4" ht="15.75">
      <c r="A4" s="7" t="s">
        <v>22</v>
      </c>
      <c r="B4" s="1" t="s">
        <v>23</v>
      </c>
      <c r="C4" s="1" t="s">
        <v>24</v>
      </c>
      <c r="D4" s="1" t="s">
        <v>25</v>
      </c>
    </row>
    <row r="5" spans="1:4" ht="15.75">
      <c r="A5" s="7" t="s">
        <v>28</v>
      </c>
      <c r="B5" s="1" t="s">
        <v>26</v>
      </c>
      <c r="C5" s="1" t="s">
        <v>27</v>
      </c>
      <c r="D5" s="1" t="s">
        <v>241</v>
      </c>
    </row>
    <row r="6" spans="1:4" ht="15.75">
      <c r="A6" s="7" t="s">
        <v>29</v>
      </c>
      <c r="B6" s="1" t="s">
        <v>30</v>
      </c>
      <c r="C6" s="1" t="s">
        <v>27</v>
      </c>
      <c r="D6" s="1" t="s">
        <v>242</v>
      </c>
    </row>
    <row r="7" spans="1:4" ht="15.75">
      <c r="A7" s="7" t="s">
        <v>16</v>
      </c>
      <c r="B7" s="1" t="s">
        <v>31</v>
      </c>
      <c r="C7" s="1" t="s">
        <v>27</v>
      </c>
      <c r="D7" s="1" t="s">
        <v>243</v>
      </c>
    </row>
    <row r="8" spans="1:4" ht="42.75" customHeight="1">
      <c r="A8" s="20" t="s">
        <v>63</v>
      </c>
      <c r="B8" s="20"/>
      <c r="C8" s="20"/>
      <c r="D8" s="20"/>
    </row>
    <row r="9" spans="1:4" ht="15.75">
      <c r="A9" s="7" t="s">
        <v>17</v>
      </c>
      <c r="B9" s="1" t="s">
        <v>32</v>
      </c>
      <c r="C9" s="1" t="s">
        <v>33</v>
      </c>
      <c r="D9" s="17">
        <f>'[1]по форме'!$D$23</f>
        <v>0</v>
      </c>
    </row>
    <row r="10" spans="1:4" ht="31.5">
      <c r="A10" s="7" t="s">
        <v>18</v>
      </c>
      <c r="B10" s="1" t="s">
        <v>34</v>
      </c>
      <c r="C10" s="1" t="s">
        <v>33</v>
      </c>
      <c r="D10" s="17">
        <f>'[1]по форме'!$D$24</f>
        <v>-135037.26885920018</v>
      </c>
    </row>
    <row r="11" spans="1:4" ht="15.75">
      <c r="A11" s="7" t="s">
        <v>35</v>
      </c>
      <c r="B11" s="1" t="s">
        <v>36</v>
      </c>
      <c r="C11" s="1" t="s">
        <v>33</v>
      </c>
      <c r="D11" s="17">
        <f>'[1]по форме'!$D$25</f>
        <v>88414.36</v>
      </c>
    </row>
    <row r="12" spans="1:4" ht="31.5">
      <c r="A12" s="7" t="s">
        <v>37</v>
      </c>
      <c r="B12" s="1" t="s">
        <v>38</v>
      </c>
      <c r="C12" s="1" t="s">
        <v>33</v>
      </c>
      <c r="D12" s="17">
        <f>D13+D14+D15</f>
        <v>267365.77526544617</v>
      </c>
    </row>
    <row r="13" spans="1:4" ht="15.75">
      <c r="A13" s="7" t="s">
        <v>54</v>
      </c>
      <c r="B13" s="10" t="s">
        <v>39</v>
      </c>
      <c r="C13" s="1" t="s">
        <v>33</v>
      </c>
      <c r="D13" s="17">
        <f>'[2]ГУК 2023'!$ER$125+'[2]ГУК 2022'!$ER$125</f>
        <v>124352.37599731662</v>
      </c>
    </row>
    <row r="14" spans="1:4" ht="15.75">
      <c r="A14" s="7" t="s">
        <v>55</v>
      </c>
      <c r="B14" s="10" t="s">
        <v>40</v>
      </c>
      <c r="C14" s="1" t="s">
        <v>33</v>
      </c>
      <c r="D14" s="17">
        <f>'[2]ГУК 2023'!$ER$124+'[2]ГУК 2022'!$ER$124</f>
        <v>113448.60166869767</v>
      </c>
    </row>
    <row r="15" spans="1:4" ht="15.75">
      <c r="A15" s="7" t="s">
        <v>56</v>
      </c>
      <c r="B15" s="10" t="s">
        <v>41</v>
      </c>
      <c r="C15" s="1" t="s">
        <v>33</v>
      </c>
      <c r="D15" s="17">
        <f>'[2]ГУК 2023'!$ER$126+'[2]ГУК 2022'!$ER$126</f>
        <v>29564.797599431862</v>
      </c>
    </row>
    <row r="16" spans="1:6" ht="15.75">
      <c r="A16" s="10" t="s">
        <v>42</v>
      </c>
      <c r="B16" s="10" t="s">
        <v>43</v>
      </c>
      <c r="C16" s="10" t="s">
        <v>33</v>
      </c>
      <c r="D16" s="11">
        <f>D17</f>
        <v>205473.97526544615</v>
      </c>
      <c r="E16" s="2">
        <v>205473.98</v>
      </c>
      <c r="F16" s="2">
        <f>D16-E16</f>
        <v>-0.0047345538623631</v>
      </c>
    </row>
    <row r="17" spans="1:4" ht="31.5">
      <c r="A17" s="10" t="s">
        <v>19</v>
      </c>
      <c r="B17" s="10" t="s">
        <v>57</v>
      </c>
      <c r="C17" s="10" t="s">
        <v>33</v>
      </c>
      <c r="D17" s="11">
        <f>D12-D25+D103+D119</f>
        <v>205473.97526544615</v>
      </c>
    </row>
    <row r="18" spans="1:4" ht="31.5">
      <c r="A18" s="10" t="s">
        <v>44</v>
      </c>
      <c r="B18" s="10" t="s">
        <v>58</v>
      </c>
      <c r="C18" s="10" t="s">
        <v>33</v>
      </c>
      <c r="D18" s="11">
        <v>0</v>
      </c>
    </row>
    <row r="19" spans="1:4" ht="15.75">
      <c r="A19" s="10" t="s">
        <v>20</v>
      </c>
      <c r="B19" s="10" t="s">
        <v>45</v>
      </c>
      <c r="C19" s="10" t="s">
        <v>33</v>
      </c>
      <c r="D19" s="11">
        <v>0</v>
      </c>
    </row>
    <row r="20" spans="1:4" ht="15.75">
      <c r="A20" s="10" t="s">
        <v>21</v>
      </c>
      <c r="B20" s="10" t="s">
        <v>46</v>
      </c>
      <c r="C20" s="10" t="s">
        <v>33</v>
      </c>
      <c r="D20" s="11">
        <v>0</v>
      </c>
    </row>
    <row r="21" spans="1:4" ht="15.75">
      <c r="A21" s="10" t="s">
        <v>47</v>
      </c>
      <c r="B21" s="10" t="s">
        <v>48</v>
      </c>
      <c r="C21" s="10" t="s">
        <v>33</v>
      </c>
      <c r="D21" s="11">
        <v>0</v>
      </c>
    </row>
    <row r="22" spans="1:4" ht="15.75">
      <c r="A22" s="10" t="s">
        <v>49</v>
      </c>
      <c r="B22" s="10" t="s">
        <v>50</v>
      </c>
      <c r="C22" s="10" t="s">
        <v>33</v>
      </c>
      <c r="D22" s="11">
        <f>D16+D10+D9</f>
        <v>70436.70640624597</v>
      </c>
    </row>
    <row r="23" spans="1:4" ht="15.75">
      <c r="A23" s="10" t="s">
        <v>51</v>
      </c>
      <c r="B23" s="10" t="s">
        <v>59</v>
      </c>
      <c r="C23" s="10" t="s">
        <v>33</v>
      </c>
      <c r="D23" s="11">
        <v>88.08</v>
      </c>
    </row>
    <row r="24" spans="1:4" ht="15.75">
      <c r="A24" s="10" t="s">
        <v>52</v>
      </c>
      <c r="B24" s="10" t="s">
        <v>60</v>
      </c>
      <c r="C24" s="10" t="s">
        <v>33</v>
      </c>
      <c r="D24" s="11">
        <f>D22-D98</f>
        <v>-196947.87525920014</v>
      </c>
    </row>
    <row r="25" spans="1:5" ht="15.75">
      <c r="A25" s="10" t="s">
        <v>53</v>
      </c>
      <c r="B25" s="10" t="s">
        <v>61</v>
      </c>
      <c r="C25" s="10" t="s">
        <v>33</v>
      </c>
      <c r="D25" s="11">
        <v>84159.39</v>
      </c>
      <c r="E25" s="2">
        <f>D25+F16</f>
        <v>84159.38526544614</v>
      </c>
    </row>
    <row r="26" spans="1:4" ht="35.25" customHeight="1">
      <c r="A26" s="20" t="s">
        <v>62</v>
      </c>
      <c r="B26" s="20"/>
      <c r="C26" s="20"/>
      <c r="D26" s="20"/>
    </row>
    <row r="27" spans="1:20" s="6" customFormat="1" ht="32.25" customHeight="1">
      <c r="A27" s="18" t="s">
        <v>22</v>
      </c>
      <c r="B27" s="4" t="s">
        <v>64</v>
      </c>
      <c r="C27" s="4" t="s">
        <v>126</v>
      </c>
      <c r="D27" s="13" t="s">
        <v>127</v>
      </c>
      <c r="E27" s="19" t="s">
        <v>244</v>
      </c>
      <c r="F27" s="19" t="s">
        <v>245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</row>
    <row r="28" spans="1:6" ht="15.75">
      <c r="A28" s="18" t="s">
        <v>128</v>
      </c>
      <c r="B28" s="4" t="s">
        <v>129</v>
      </c>
      <c r="C28" s="1" t="s">
        <v>27</v>
      </c>
      <c r="D28" s="14" t="s">
        <v>27</v>
      </c>
      <c r="E28" s="19"/>
      <c r="F28" s="19"/>
    </row>
    <row r="29" spans="1:6" ht="15.75">
      <c r="A29" s="7" t="s">
        <v>68</v>
      </c>
      <c r="B29" s="22" t="s">
        <v>130</v>
      </c>
      <c r="C29" s="23" t="s">
        <v>131</v>
      </c>
      <c r="D29" s="15">
        <f>E29*E$2*6+F29*E$2*6</f>
        <v>744.6449429646358</v>
      </c>
      <c r="E29" s="24">
        <v>0.037371679389165594</v>
      </c>
      <c r="F29" s="25">
        <v>0.0418189092364763</v>
      </c>
    </row>
    <row r="30" spans="1:6" ht="15.75">
      <c r="A30" s="7" t="s">
        <v>70</v>
      </c>
      <c r="B30" s="22" t="s">
        <v>118</v>
      </c>
      <c r="C30" s="23" t="s">
        <v>131</v>
      </c>
      <c r="D30" s="15">
        <f aca="true" t="shared" si="0" ref="D30:D58">E30*E$2*6+F30*E$2*6</f>
        <v>502.22035811145224</v>
      </c>
      <c r="E30" s="24">
        <v>0.0252050569649064</v>
      </c>
      <c r="F30" s="25">
        <v>0.028204458743730263</v>
      </c>
    </row>
    <row r="31" spans="1:6" ht="15.75">
      <c r="A31" s="7" t="s">
        <v>72</v>
      </c>
      <c r="B31" s="22" t="s">
        <v>132</v>
      </c>
      <c r="C31" s="23" t="s">
        <v>131</v>
      </c>
      <c r="D31" s="15">
        <f t="shared" si="0"/>
        <v>1358.5234398798837</v>
      </c>
      <c r="E31" s="24">
        <v>0.0681805509021882</v>
      </c>
      <c r="F31" s="25">
        <v>0.0762940364595486</v>
      </c>
    </row>
    <row r="32" spans="1:6" ht="15.75">
      <c r="A32" s="7" t="s">
        <v>121</v>
      </c>
      <c r="B32" s="22" t="s">
        <v>0</v>
      </c>
      <c r="C32" s="23" t="s">
        <v>131</v>
      </c>
      <c r="D32" s="15">
        <f t="shared" si="0"/>
        <v>14054.787272048505</v>
      </c>
      <c r="E32" s="24">
        <v>0.7053710748679144</v>
      </c>
      <c r="F32" s="25">
        <v>0.7893102327771963</v>
      </c>
    </row>
    <row r="33" spans="1:20" s="6" customFormat="1" ht="15.75">
      <c r="A33" s="7" t="s">
        <v>123</v>
      </c>
      <c r="B33" s="22" t="s">
        <v>133</v>
      </c>
      <c r="C33" s="23" t="s">
        <v>131</v>
      </c>
      <c r="D33" s="15">
        <f t="shared" si="0"/>
        <v>1623.3375564551764</v>
      </c>
      <c r="E33" s="24">
        <v>0.0814708422764586</v>
      </c>
      <c r="F33" s="25">
        <v>0.09116587250735717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pans="1:6" ht="15.75">
      <c r="A34" s="7" t="s">
        <v>76</v>
      </c>
      <c r="B34" s="22" t="s">
        <v>119</v>
      </c>
      <c r="C34" s="23" t="s">
        <v>131</v>
      </c>
      <c r="D34" s="15">
        <f t="shared" si="0"/>
        <v>2572.262849733497</v>
      </c>
      <c r="E34" s="24">
        <v>0.12909478998431476</v>
      </c>
      <c r="F34" s="25">
        <v>0.1444570699924482</v>
      </c>
    </row>
    <row r="35" spans="1:6" ht="15.75">
      <c r="A35" s="7" t="s">
        <v>78</v>
      </c>
      <c r="B35" s="22" t="s">
        <v>15</v>
      </c>
      <c r="C35" s="23" t="s">
        <v>131</v>
      </c>
      <c r="D35" s="15">
        <f t="shared" si="0"/>
        <v>4492.165194904372</v>
      </c>
      <c r="E35" s="24">
        <v>0.22544940244777514</v>
      </c>
      <c r="F35" s="25">
        <v>0.2522778813390604</v>
      </c>
    </row>
    <row r="36" spans="1:6" ht="31.5">
      <c r="A36" s="7" t="s">
        <v>80</v>
      </c>
      <c r="B36" s="22" t="s">
        <v>134</v>
      </c>
      <c r="C36" s="23" t="s">
        <v>131</v>
      </c>
      <c r="D36" s="15">
        <f t="shared" si="0"/>
        <v>20.14575321978587</v>
      </c>
      <c r="E36" s="24">
        <v>0.00101105988497775</v>
      </c>
      <c r="F36" s="25">
        <v>0.0011313760112901022</v>
      </c>
    </row>
    <row r="37" spans="1:6" ht="15.75">
      <c r="A37" s="7" t="s">
        <v>81</v>
      </c>
      <c r="B37" s="22" t="s">
        <v>135</v>
      </c>
      <c r="C37" s="23" t="s">
        <v>131</v>
      </c>
      <c r="D37" s="15">
        <f t="shared" si="0"/>
        <v>3464.5387674907915</v>
      </c>
      <c r="E37" s="24">
        <v>0.17387566151261669</v>
      </c>
      <c r="F37" s="25">
        <v>0.19456686523261807</v>
      </c>
    </row>
    <row r="38" spans="1:6" ht="15.75">
      <c r="A38" s="7" t="s">
        <v>125</v>
      </c>
      <c r="B38" s="22" t="s">
        <v>136</v>
      </c>
      <c r="C38" s="23" t="s">
        <v>131</v>
      </c>
      <c r="D38" s="15">
        <f t="shared" si="0"/>
        <v>8440.395052874526</v>
      </c>
      <c r="E38" s="24">
        <v>0.42360018800115107</v>
      </c>
      <c r="F38" s="25">
        <v>0.47400861037328806</v>
      </c>
    </row>
    <row r="39" spans="1:6" ht="31.5">
      <c r="A39" s="7" t="s">
        <v>82</v>
      </c>
      <c r="B39" s="22" t="s">
        <v>138</v>
      </c>
      <c r="C39" s="23" t="s">
        <v>131</v>
      </c>
      <c r="D39" s="15">
        <f t="shared" si="0"/>
        <v>126.12174170252399</v>
      </c>
      <c r="E39" s="24">
        <v>0.0053858615190192</v>
      </c>
      <c r="F39" s="25">
        <v>0.008026779039782484</v>
      </c>
    </row>
    <row r="40" spans="1:6" ht="31.5">
      <c r="A40" s="7" t="s">
        <v>137</v>
      </c>
      <c r="B40" s="22" t="s">
        <v>140</v>
      </c>
      <c r="C40" s="23" t="s">
        <v>131</v>
      </c>
      <c r="D40" s="15">
        <f t="shared" si="0"/>
        <v>387.64289458958035</v>
      </c>
      <c r="E40" s="24">
        <v>0.01945472954723055</v>
      </c>
      <c r="F40" s="25">
        <v>0.021769842363350986</v>
      </c>
    </row>
    <row r="41" spans="1:6" ht="31.5">
      <c r="A41" s="7" t="s">
        <v>139</v>
      </c>
      <c r="B41" s="22" t="s">
        <v>142</v>
      </c>
      <c r="C41" s="23" t="s">
        <v>131</v>
      </c>
      <c r="D41" s="15">
        <f t="shared" si="0"/>
        <v>2325.857367537482</v>
      </c>
      <c r="E41" s="24">
        <v>0.1167283772833833</v>
      </c>
      <c r="F41" s="25">
        <v>0.13061905418010591</v>
      </c>
    </row>
    <row r="42" spans="1:6" ht="15.75">
      <c r="A42" s="7" t="s">
        <v>141</v>
      </c>
      <c r="B42" s="22" t="s">
        <v>144</v>
      </c>
      <c r="C42" s="23" t="s">
        <v>131</v>
      </c>
      <c r="D42" s="15">
        <f t="shared" si="0"/>
        <v>4211.717008764503</v>
      </c>
      <c r="E42" s="24">
        <v>0.21137448016875554</v>
      </c>
      <c r="F42" s="25">
        <v>0.23652804330883745</v>
      </c>
    </row>
    <row r="43" spans="1:6" ht="15.75">
      <c r="A43" s="7" t="s">
        <v>143</v>
      </c>
      <c r="B43" s="22" t="s">
        <v>146</v>
      </c>
      <c r="C43" s="23" t="s">
        <v>131</v>
      </c>
      <c r="D43" s="15">
        <f t="shared" si="0"/>
        <v>7697.052949040271</v>
      </c>
      <c r="E43" s="24">
        <v>0.38629389452071455</v>
      </c>
      <c r="F43" s="25">
        <v>0.4322628679686796</v>
      </c>
    </row>
    <row r="44" spans="1:6" ht="15.75">
      <c r="A44" s="7" t="s">
        <v>145</v>
      </c>
      <c r="B44" s="22" t="s">
        <v>148</v>
      </c>
      <c r="C44" s="23" t="s">
        <v>131</v>
      </c>
      <c r="D44" s="15">
        <f t="shared" si="0"/>
        <v>1017.4932341772808</v>
      </c>
      <c r="E44" s="24">
        <v>0.051065183867265454</v>
      </c>
      <c r="F44" s="25">
        <v>0.05714194074747004</v>
      </c>
    </row>
    <row r="45" spans="1:6" ht="15.75">
      <c r="A45" s="7" t="s">
        <v>147</v>
      </c>
      <c r="B45" s="22" t="s">
        <v>14</v>
      </c>
      <c r="C45" s="23" t="s">
        <v>131</v>
      </c>
      <c r="D45" s="15">
        <f t="shared" si="0"/>
        <v>16741.362192147684</v>
      </c>
      <c r="E45" s="24">
        <v>0.8402028729181268</v>
      </c>
      <c r="F45" s="25">
        <v>0.9401870147953839</v>
      </c>
    </row>
    <row r="46" spans="1:6" ht="31.5">
      <c r="A46" s="7" t="s">
        <v>149</v>
      </c>
      <c r="B46" s="22" t="s">
        <v>151</v>
      </c>
      <c r="C46" s="23" t="s">
        <v>131</v>
      </c>
      <c r="D46" s="15">
        <f t="shared" si="0"/>
        <v>1741.4857642603158</v>
      </c>
      <c r="E46" s="24">
        <v>0.08740037551805864</v>
      </c>
      <c r="F46" s="25">
        <v>0.09780102020470761</v>
      </c>
    </row>
    <row r="47" spans="1:6" ht="31.5">
      <c r="A47" s="7" t="s">
        <v>150</v>
      </c>
      <c r="B47" s="22" t="s">
        <v>153</v>
      </c>
      <c r="C47" s="23" t="s">
        <v>131</v>
      </c>
      <c r="D47" s="15">
        <f t="shared" si="0"/>
        <v>3790.8517163501974</v>
      </c>
      <c r="E47" s="24">
        <v>0.19025240994893294</v>
      </c>
      <c r="F47" s="25">
        <v>0.21289244673285596</v>
      </c>
    </row>
    <row r="48" spans="1:6" ht="31.5">
      <c r="A48" s="7" t="s">
        <v>152</v>
      </c>
      <c r="B48" s="22" t="s">
        <v>155</v>
      </c>
      <c r="C48" s="23" t="s">
        <v>131</v>
      </c>
      <c r="D48" s="15">
        <f t="shared" si="0"/>
        <v>1384.94212224595</v>
      </c>
      <c r="E48" s="24">
        <v>0.06950643182919496</v>
      </c>
      <c r="F48" s="25">
        <v>0.07777769721686915</v>
      </c>
    </row>
    <row r="49" spans="1:6" ht="31.5">
      <c r="A49" s="7" t="s">
        <v>154</v>
      </c>
      <c r="B49" s="22" t="s">
        <v>157</v>
      </c>
      <c r="C49" s="23" t="s">
        <v>131</v>
      </c>
      <c r="D49" s="15">
        <f t="shared" si="0"/>
        <v>2680.543257458526</v>
      </c>
      <c r="E49" s="24">
        <v>0.13452908550979994</v>
      </c>
      <c r="F49" s="25">
        <v>0.15053804668546614</v>
      </c>
    </row>
    <row r="50" spans="1:6" ht="15.75">
      <c r="A50" s="7" t="s">
        <v>156</v>
      </c>
      <c r="B50" s="22" t="s">
        <v>159</v>
      </c>
      <c r="C50" s="23" t="s">
        <v>79</v>
      </c>
      <c r="D50" s="15">
        <f t="shared" si="0"/>
        <v>2610.672477429185</v>
      </c>
      <c r="E50" s="24">
        <v>0.13102246344166155</v>
      </c>
      <c r="F50" s="25">
        <v>0.14661413659121927</v>
      </c>
    </row>
    <row r="51" spans="1:6" ht="15.75">
      <c r="A51" s="7" t="s">
        <v>158</v>
      </c>
      <c r="B51" s="22" t="s">
        <v>116</v>
      </c>
      <c r="C51" s="23" t="s">
        <v>131</v>
      </c>
      <c r="D51" s="15">
        <f t="shared" si="0"/>
        <v>1922.9905564428893</v>
      </c>
      <c r="E51" s="24">
        <v>0.09650960128415159</v>
      </c>
      <c r="F51" s="25">
        <v>0.10799424383696563</v>
      </c>
    </row>
    <row r="52" spans="1:6" ht="15.75">
      <c r="A52" s="7" t="s">
        <v>160</v>
      </c>
      <c r="B52" s="22" t="s">
        <v>162</v>
      </c>
      <c r="C52" s="23" t="s">
        <v>131</v>
      </c>
      <c r="D52" s="15">
        <f t="shared" si="0"/>
        <v>544.9486562578484</v>
      </c>
      <c r="E52" s="24">
        <v>0.027349472601188547</v>
      </c>
      <c r="F52" s="25">
        <v>0.030604059840729985</v>
      </c>
    </row>
    <row r="53" spans="1:6" ht="31.5">
      <c r="A53" s="7" t="s">
        <v>161</v>
      </c>
      <c r="B53" s="22" t="s">
        <v>164</v>
      </c>
      <c r="C53" s="23" t="s">
        <v>131</v>
      </c>
      <c r="D53" s="15">
        <f t="shared" si="0"/>
        <v>6963.120238925437</v>
      </c>
      <c r="E53" s="24">
        <v>0.34945983260332153</v>
      </c>
      <c r="F53" s="25">
        <v>0.3910455526831168</v>
      </c>
    </row>
    <row r="54" spans="1:6" ht="15.75">
      <c r="A54" s="7" t="s">
        <v>163</v>
      </c>
      <c r="B54" s="22" t="s">
        <v>166</v>
      </c>
      <c r="C54" s="23" t="s">
        <v>131</v>
      </c>
      <c r="D54" s="15">
        <f t="shared" si="0"/>
        <v>3510.7654299687683</v>
      </c>
      <c r="E54" s="24">
        <v>0.17619565042233812</v>
      </c>
      <c r="F54" s="25">
        <v>0.19716293282259637</v>
      </c>
    </row>
    <row r="55" spans="1:6" ht="15.75">
      <c r="A55" s="7" t="s">
        <v>165</v>
      </c>
      <c r="B55" s="22" t="s">
        <v>169</v>
      </c>
      <c r="C55" s="23" t="s">
        <v>131</v>
      </c>
      <c r="D55" s="15">
        <f t="shared" si="0"/>
        <v>241.26650562617806</v>
      </c>
      <c r="E55" s="24">
        <v>0.0121085016165</v>
      </c>
      <c r="F55" s="25">
        <v>0.013549413308863499</v>
      </c>
    </row>
    <row r="56" spans="1:6" ht="15.75">
      <c r="A56" s="7" t="s">
        <v>167</v>
      </c>
      <c r="B56" s="22" t="s">
        <v>171</v>
      </c>
      <c r="C56" s="23" t="s">
        <v>172</v>
      </c>
      <c r="D56" s="15">
        <f t="shared" si="0"/>
        <v>8744.173710108447</v>
      </c>
      <c r="E56" s="24">
        <v>0.4388460023864862</v>
      </c>
      <c r="F56" s="25">
        <v>0.49106867667047804</v>
      </c>
    </row>
    <row r="57" spans="1:6" ht="15.75">
      <c r="A57" s="7" t="s">
        <v>168</v>
      </c>
      <c r="B57" s="22" t="s">
        <v>173</v>
      </c>
      <c r="C57" s="23" t="s">
        <v>6</v>
      </c>
      <c r="D57" s="15">
        <f t="shared" si="0"/>
        <v>3877.948924881248</v>
      </c>
      <c r="E57" s="24">
        <v>0.19462357903248945</v>
      </c>
      <c r="F57" s="25">
        <v>0.2177837849373557</v>
      </c>
    </row>
    <row r="58" spans="1:6" ht="15.75">
      <c r="A58" s="7" t="s">
        <v>170</v>
      </c>
      <c r="B58" s="22" t="s">
        <v>175</v>
      </c>
      <c r="C58" s="23" t="s">
        <v>174</v>
      </c>
      <c r="D58" s="15">
        <f t="shared" si="0"/>
        <v>2449.33756511696</v>
      </c>
      <c r="E58" s="24">
        <v>0.122925508410708</v>
      </c>
      <c r="F58" s="25">
        <v>0.13755364391158226</v>
      </c>
    </row>
    <row r="59" spans="1:6" ht="15.75">
      <c r="A59" s="18" t="s">
        <v>176</v>
      </c>
      <c r="B59" s="26" t="s">
        <v>177</v>
      </c>
      <c r="C59" s="1" t="s">
        <v>27</v>
      </c>
      <c r="D59" s="14" t="s">
        <v>27</v>
      </c>
      <c r="E59" s="24"/>
      <c r="F59" s="25">
        <v>0</v>
      </c>
    </row>
    <row r="60" spans="1:6" ht="31.5">
      <c r="A60" s="7" t="s">
        <v>178</v>
      </c>
      <c r="B60" s="22" t="s">
        <v>179</v>
      </c>
      <c r="C60" s="1" t="s">
        <v>27</v>
      </c>
      <c r="D60" s="14" t="s">
        <v>27</v>
      </c>
      <c r="E60" s="24"/>
      <c r="F60" s="25">
        <v>0</v>
      </c>
    </row>
    <row r="61" spans="1:20" s="6" customFormat="1" ht="27.75" customHeight="1">
      <c r="A61" s="7" t="s">
        <v>180</v>
      </c>
      <c r="B61" s="22" t="s">
        <v>8</v>
      </c>
      <c r="C61" s="27" t="s">
        <v>181</v>
      </c>
      <c r="D61" s="15">
        <f aca="true" t="shared" si="1" ref="D61:D68">E61*E$2*6+F61*E$2*6</f>
        <v>3836.1374394562317</v>
      </c>
      <c r="E61" s="24">
        <v>0.19252517570235</v>
      </c>
      <c r="F61" s="25">
        <v>0.21543567161092966</v>
      </c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</row>
    <row r="62" spans="1:6" ht="31.5">
      <c r="A62" s="7" t="s">
        <v>182</v>
      </c>
      <c r="B62" s="22" t="s">
        <v>183</v>
      </c>
      <c r="C62" s="27" t="s">
        <v>11</v>
      </c>
      <c r="D62" s="15">
        <f t="shared" si="1"/>
        <v>7262.121819347961</v>
      </c>
      <c r="E62" s="24">
        <v>0.36446589865665</v>
      </c>
      <c r="F62" s="25">
        <v>0.4078373405967914</v>
      </c>
    </row>
    <row r="63" spans="1:6" ht="15.75">
      <c r="A63" s="7" t="s">
        <v>184</v>
      </c>
      <c r="B63" s="22" t="s">
        <v>185</v>
      </c>
      <c r="C63" s="27" t="s">
        <v>10</v>
      </c>
      <c r="D63" s="15">
        <f t="shared" si="1"/>
        <v>1857.7520933215712</v>
      </c>
      <c r="E63" s="24">
        <v>0.09323546244705</v>
      </c>
      <c r="F63" s="25">
        <v>0.10433048247824894</v>
      </c>
    </row>
    <row r="64" spans="1:6" ht="15.75">
      <c r="A64" s="7" t="s">
        <v>186</v>
      </c>
      <c r="B64" s="22" t="s">
        <v>13</v>
      </c>
      <c r="C64" s="27" t="s">
        <v>10</v>
      </c>
      <c r="D64" s="15">
        <f t="shared" si="1"/>
        <v>3812.0107888936136</v>
      </c>
      <c r="E64" s="24">
        <v>0.1913143255407</v>
      </c>
      <c r="F64" s="25">
        <v>0.2140807302800433</v>
      </c>
    </row>
    <row r="65" spans="1:6" ht="15.75">
      <c r="A65" s="7" t="s">
        <v>187</v>
      </c>
      <c r="B65" s="22" t="s">
        <v>120</v>
      </c>
      <c r="C65" s="27" t="s">
        <v>131</v>
      </c>
      <c r="D65" s="15">
        <f t="shared" si="1"/>
        <v>989.1926730673301</v>
      </c>
      <c r="E65" s="24">
        <v>0.04964485662765</v>
      </c>
      <c r="F65" s="25">
        <v>0.05555259456634035</v>
      </c>
    </row>
    <row r="66" spans="1:6" ht="31.5">
      <c r="A66" s="7" t="s">
        <v>188</v>
      </c>
      <c r="B66" s="22" t="s">
        <v>189</v>
      </c>
      <c r="C66" s="27" t="s">
        <v>131</v>
      </c>
      <c r="D66" s="15">
        <f t="shared" si="1"/>
        <v>5211.356521525446</v>
      </c>
      <c r="E66" s="24">
        <v>0.2615436349164</v>
      </c>
      <c r="F66" s="25">
        <v>0.2926673274714516</v>
      </c>
    </row>
    <row r="67" spans="1:20" s="6" customFormat="1" ht="29.25" customHeight="1">
      <c r="A67" s="7" t="s">
        <v>190</v>
      </c>
      <c r="B67" s="22" t="s">
        <v>191</v>
      </c>
      <c r="C67" s="27" t="s">
        <v>9</v>
      </c>
      <c r="D67" s="15">
        <f t="shared" si="1"/>
        <v>1061.5726247551834</v>
      </c>
      <c r="E67" s="24">
        <v>0.05327740711259999</v>
      </c>
      <c r="F67" s="25">
        <v>0.05961741855899939</v>
      </c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</row>
    <row r="68" spans="1:6" ht="15.75">
      <c r="A68" s="7" t="s">
        <v>192</v>
      </c>
      <c r="B68" s="22" t="s">
        <v>193</v>
      </c>
      <c r="C68" s="27" t="s">
        <v>7</v>
      </c>
      <c r="D68" s="15">
        <f t="shared" si="1"/>
        <v>820.3061191290057</v>
      </c>
      <c r="E68" s="24">
        <v>0.04116890549610001</v>
      </c>
      <c r="F68" s="25">
        <v>0.04606800525013591</v>
      </c>
    </row>
    <row r="69" spans="1:6" ht="31.5">
      <c r="A69" s="7" t="s">
        <v>71</v>
      </c>
      <c r="B69" s="22" t="s">
        <v>194</v>
      </c>
      <c r="C69" s="1" t="s">
        <v>27</v>
      </c>
      <c r="D69" s="14" t="s">
        <v>27</v>
      </c>
      <c r="E69" s="24"/>
      <c r="F69" s="25">
        <v>0</v>
      </c>
    </row>
    <row r="70" spans="1:6" ht="15.75">
      <c r="A70" s="7" t="s">
        <v>195</v>
      </c>
      <c r="B70" s="22" t="s">
        <v>196</v>
      </c>
      <c r="C70" s="27" t="s">
        <v>11</v>
      </c>
      <c r="D70" s="15">
        <f aca="true" t="shared" si="2" ref="D70:D75">E70*E$2*6+F70*E$2*6</f>
        <v>6465.942350781574</v>
      </c>
      <c r="E70" s="24">
        <v>0.3245078433222</v>
      </c>
      <c r="F70" s="25">
        <v>0.3631242766775418</v>
      </c>
    </row>
    <row r="71" spans="1:6" ht="15.75">
      <c r="A71" s="7" t="s">
        <v>197</v>
      </c>
      <c r="B71" s="22" t="s">
        <v>198</v>
      </c>
      <c r="C71" s="27" t="s">
        <v>11</v>
      </c>
      <c r="D71" s="15">
        <f t="shared" si="2"/>
        <v>15489.309661200632</v>
      </c>
      <c r="E71" s="24">
        <v>0.7773658037793</v>
      </c>
      <c r="F71" s="25">
        <v>0.8698723344290367</v>
      </c>
    </row>
    <row r="72" spans="1:6" ht="15.75">
      <c r="A72" s="7" t="s">
        <v>199</v>
      </c>
      <c r="B72" s="22" t="s">
        <v>117</v>
      </c>
      <c r="C72" s="27" t="s">
        <v>200</v>
      </c>
      <c r="D72" s="15">
        <f t="shared" si="2"/>
        <v>1375.2190820692151</v>
      </c>
      <c r="E72" s="24">
        <v>0.06901845921405</v>
      </c>
      <c r="F72" s="25">
        <v>0.07723165586052196</v>
      </c>
    </row>
    <row r="73" spans="1:20" s="6" customFormat="1" ht="15.75">
      <c r="A73" s="7" t="s">
        <v>201</v>
      </c>
      <c r="B73" s="22" t="s">
        <v>202</v>
      </c>
      <c r="C73" s="27" t="s">
        <v>9</v>
      </c>
      <c r="D73" s="15">
        <f t="shared" si="2"/>
        <v>579.0396135028274</v>
      </c>
      <c r="E73" s="24">
        <v>0.029060403879600002</v>
      </c>
      <c r="F73" s="25">
        <v>0.0325185919412724</v>
      </c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</row>
    <row r="74" spans="1:6" ht="15.75">
      <c r="A74" s="7" t="s">
        <v>203</v>
      </c>
      <c r="B74" s="22" t="s">
        <v>204</v>
      </c>
      <c r="C74" s="27" t="s">
        <v>12</v>
      </c>
      <c r="D74" s="15">
        <f t="shared" si="2"/>
        <v>6851.968759783456</v>
      </c>
      <c r="E74" s="24">
        <v>0.3438814459085999</v>
      </c>
      <c r="F74" s="25">
        <v>0.38480333797172334</v>
      </c>
    </row>
    <row r="75" spans="1:6" ht="15.75">
      <c r="A75" s="7" t="s">
        <v>205</v>
      </c>
      <c r="B75" s="22" t="s">
        <v>206</v>
      </c>
      <c r="C75" s="27" t="s">
        <v>11</v>
      </c>
      <c r="D75" s="15">
        <f t="shared" si="2"/>
        <v>289.5198067514137</v>
      </c>
      <c r="E75" s="24">
        <v>0.014530201939800001</v>
      </c>
      <c r="F75" s="25">
        <v>0.0162592959706362</v>
      </c>
    </row>
    <row r="76" spans="1:6" ht="15.75">
      <c r="A76" s="18" t="s">
        <v>207</v>
      </c>
      <c r="B76" s="26" t="s">
        <v>208</v>
      </c>
      <c r="C76" s="1" t="s">
        <v>27</v>
      </c>
      <c r="D76" s="14" t="s">
        <v>27</v>
      </c>
      <c r="E76" s="24"/>
      <c r="F76" s="25"/>
    </row>
    <row r="77" spans="1:6" ht="15.75">
      <c r="A77" s="7" t="s">
        <v>65</v>
      </c>
      <c r="B77" s="28" t="s">
        <v>2</v>
      </c>
      <c r="C77" s="23" t="s">
        <v>209</v>
      </c>
      <c r="D77" s="15">
        <f>E77*E$2*6+F77*E$2*6</f>
        <v>1164.7140559103746</v>
      </c>
      <c r="E77" s="24">
        <v>0.058453791553653746</v>
      </c>
      <c r="F77" s="25">
        <v>0.06540979274853854</v>
      </c>
    </row>
    <row r="78" spans="1:6" ht="15.75">
      <c r="A78" s="7" t="s">
        <v>210</v>
      </c>
      <c r="B78" s="28" t="s">
        <v>3</v>
      </c>
      <c r="C78" s="23" t="s">
        <v>131</v>
      </c>
      <c r="D78" s="15">
        <f>E78*E$2*6+F78*E$2*6</f>
        <v>717.8884874906928</v>
      </c>
      <c r="E78" s="24">
        <v>0.03602884655989575</v>
      </c>
      <c r="F78" s="25">
        <v>0.040316279300523346</v>
      </c>
    </row>
    <row r="79" spans="1:20" s="6" customFormat="1" ht="31.5">
      <c r="A79" s="18" t="s">
        <v>211</v>
      </c>
      <c r="B79" s="26" t="s">
        <v>212</v>
      </c>
      <c r="C79" s="1" t="s">
        <v>27</v>
      </c>
      <c r="D79" s="14" t="s">
        <v>27</v>
      </c>
      <c r="E79" s="29"/>
      <c r="F79" s="30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</row>
    <row r="80" spans="1:6" ht="31.5">
      <c r="A80" s="7" t="s">
        <v>66</v>
      </c>
      <c r="B80" s="31" t="s">
        <v>213</v>
      </c>
      <c r="C80" s="1" t="s">
        <v>214</v>
      </c>
      <c r="D80" s="15">
        <f>E80*E$2*6+F80*E$2*6</f>
        <v>469.1668468406658</v>
      </c>
      <c r="E80" s="29">
        <v>0.0235461922434459</v>
      </c>
      <c r="F80" s="30">
        <v>0.026348189120415963</v>
      </c>
    </row>
    <row r="81" spans="1:6" ht="31.5">
      <c r="A81" s="7" t="s">
        <v>215</v>
      </c>
      <c r="B81" s="31" t="s">
        <v>216</v>
      </c>
      <c r="C81" s="27" t="s">
        <v>209</v>
      </c>
      <c r="D81" s="15">
        <f>E81*E$2*6+F81*E$2*6</f>
        <v>1251.087464924546</v>
      </c>
      <c r="E81" s="24">
        <v>0.06278863513236074</v>
      </c>
      <c r="F81" s="25">
        <v>0.07026048271311167</v>
      </c>
    </row>
    <row r="82" spans="1:6" ht="15.75">
      <c r="A82" s="7" t="s">
        <v>73</v>
      </c>
      <c r="B82" s="31" t="s">
        <v>217</v>
      </c>
      <c r="C82" s="27" t="s">
        <v>131</v>
      </c>
      <c r="D82" s="15">
        <f>E82*E$2*6+F82*E$2*6</f>
        <v>1503.8382562185304</v>
      </c>
      <c r="E82" s="24">
        <v>0.07547350142580614</v>
      </c>
      <c r="F82" s="25">
        <v>0.08445484809547707</v>
      </c>
    </row>
    <row r="83" spans="1:6" ht="15.75">
      <c r="A83" s="18" t="s">
        <v>218</v>
      </c>
      <c r="B83" s="26" t="s">
        <v>219</v>
      </c>
      <c r="C83" s="1" t="s">
        <v>27</v>
      </c>
      <c r="D83" s="14" t="s">
        <v>27</v>
      </c>
      <c r="E83" s="24"/>
      <c r="F83" s="25"/>
    </row>
    <row r="84" spans="1:6" ht="31.5">
      <c r="A84" s="7" t="s">
        <v>67</v>
      </c>
      <c r="B84" s="22" t="s">
        <v>220</v>
      </c>
      <c r="C84" s="27" t="s">
        <v>5</v>
      </c>
      <c r="D84" s="15">
        <f>E84*E$2*6+F84*E$2*6</f>
        <v>17151.635884965</v>
      </c>
      <c r="E84" s="24">
        <v>0.860793379916985</v>
      </c>
      <c r="F84" s="25">
        <v>0.9632277921271062</v>
      </c>
    </row>
    <row r="85" spans="1:20" s="6" customFormat="1" ht="31.5">
      <c r="A85" s="7" t="s">
        <v>221</v>
      </c>
      <c r="B85" s="22" t="s">
        <v>222</v>
      </c>
      <c r="C85" s="27" t="s">
        <v>10</v>
      </c>
      <c r="D85" s="15">
        <f>E85*E$2*6+F85*E$2*6</f>
        <v>6849.556094727195</v>
      </c>
      <c r="E85" s="24">
        <v>0.343760360892435</v>
      </c>
      <c r="F85" s="25">
        <v>0.3846678438386348</v>
      </c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</row>
    <row r="86" spans="1:6" ht="15.75">
      <c r="A86" s="7" t="s">
        <v>74</v>
      </c>
      <c r="B86" s="22" t="s">
        <v>223</v>
      </c>
      <c r="C86" s="27" t="s">
        <v>6</v>
      </c>
      <c r="D86" s="15">
        <f>E86*E$2*6+F86*E$2*6</f>
        <v>1302.8391303813614</v>
      </c>
      <c r="E86" s="24">
        <v>0.0653859087291</v>
      </c>
      <c r="F86" s="25">
        <v>0.0731668318678629</v>
      </c>
    </row>
    <row r="87" spans="1:6" ht="31.5" customHeight="1">
      <c r="A87" s="7" t="s">
        <v>122</v>
      </c>
      <c r="B87" s="22" t="s">
        <v>224</v>
      </c>
      <c r="C87" s="27" t="s">
        <v>12</v>
      </c>
      <c r="D87" s="15">
        <f>E87*E$2*6+F87*E$2*6</f>
        <v>622.4675845155394</v>
      </c>
      <c r="E87" s="24">
        <v>0.031239934170569996</v>
      </c>
      <c r="F87" s="25">
        <v>0.03495748633686783</v>
      </c>
    </row>
    <row r="88" spans="1:6" ht="15.75">
      <c r="A88" s="7" t="s">
        <v>124</v>
      </c>
      <c r="B88" s="22" t="s">
        <v>225</v>
      </c>
      <c r="C88" s="27" t="s">
        <v>79</v>
      </c>
      <c r="D88" s="15">
        <f>E88*E$2*6+F88*E$2*6</f>
        <v>260.5678260762723</v>
      </c>
      <c r="E88" s="24">
        <v>0.01307718174582</v>
      </c>
      <c r="F88" s="25">
        <v>0.01463336637357258</v>
      </c>
    </row>
    <row r="89" spans="1:6" ht="15.75">
      <c r="A89" s="7" t="s">
        <v>77</v>
      </c>
      <c r="B89" s="22" t="s">
        <v>226</v>
      </c>
      <c r="C89" s="1" t="s">
        <v>27</v>
      </c>
      <c r="D89" s="14" t="s">
        <v>27</v>
      </c>
      <c r="E89" s="24"/>
      <c r="F89" s="25">
        <v>0</v>
      </c>
    </row>
    <row r="90" spans="1:6" ht="15.75">
      <c r="A90" s="7" t="s">
        <v>227</v>
      </c>
      <c r="B90" s="22" t="s">
        <v>228</v>
      </c>
      <c r="C90" s="27" t="s">
        <v>79</v>
      </c>
      <c r="D90" s="15">
        <f>E90*E$2*6+F90*E$2*6</f>
        <v>79.61794685663875</v>
      </c>
      <c r="E90" s="24">
        <v>0.003995805533445</v>
      </c>
      <c r="F90" s="25">
        <v>0.004471306391924955</v>
      </c>
    </row>
    <row r="91" spans="1:6" ht="15.75">
      <c r="A91" s="7" t="s">
        <v>229</v>
      </c>
      <c r="B91" s="28" t="s">
        <v>239</v>
      </c>
      <c r="C91" s="23" t="s">
        <v>79</v>
      </c>
      <c r="D91" s="15">
        <f>E91*E$2*6+F91*E$2*6</f>
        <v>12.063325281308906</v>
      </c>
      <c r="E91" s="24">
        <v>0.000605425080825</v>
      </c>
      <c r="F91" s="25">
        <v>0.0006774706654431751</v>
      </c>
    </row>
    <row r="92" spans="1:6" ht="15.75">
      <c r="A92" s="7" t="s">
        <v>230</v>
      </c>
      <c r="B92" s="22" t="s">
        <v>231</v>
      </c>
      <c r="C92" s="27" t="s">
        <v>79</v>
      </c>
      <c r="D92" s="15">
        <f>E92*E$2*6+F92*E$2*6</f>
        <v>67.55462157532986</v>
      </c>
      <c r="E92" s="24">
        <v>0.00339038045262</v>
      </c>
      <c r="F92" s="25">
        <v>0.0037938357264817803</v>
      </c>
    </row>
    <row r="93" spans="1:6" ht="15.75">
      <c r="A93" s="7" t="s">
        <v>232</v>
      </c>
      <c r="B93" s="22" t="s">
        <v>233</v>
      </c>
      <c r="C93" s="27" t="s">
        <v>79</v>
      </c>
      <c r="D93" s="15">
        <f>E93*E$2*6+F93*E$2*6</f>
        <v>2.412665056261781</v>
      </c>
      <c r="E93" s="24">
        <v>0.00012108501616500001</v>
      </c>
      <c r="F93" s="25">
        <v>0.000135494133088635</v>
      </c>
    </row>
    <row r="94" spans="1:20" s="6" customFormat="1" ht="15.75">
      <c r="A94" s="18" t="s">
        <v>234</v>
      </c>
      <c r="B94" s="26" t="s">
        <v>235</v>
      </c>
      <c r="C94" s="1" t="s">
        <v>27</v>
      </c>
      <c r="D94" s="14" t="s">
        <v>27</v>
      </c>
      <c r="E94" s="24"/>
      <c r="F94" s="2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</row>
    <row r="95" spans="1:6" ht="15.75">
      <c r="A95" s="7" t="s">
        <v>69</v>
      </c>
      <c r="B95" s="28" t="s">
        <v>236</v>
      </c>
      <c r="C95" s="23" t="s">
        <v>4</v>
      </c>
      <c r="D95" s="15">
        <f>E95*E$2*6+F95*E$2*6</f>
        <v>21352.085747916757</v>
      </c>
      <c r="E95" s="24">
        <v>1.07160239306025</v>
      </c>
      <c r="F95" s="25">
        <v>1.1991230778344197</v>
      </c>
    </row>
    <row r="96" spans="1:6" ht="15.75">
      <c r="A96" s="7" t="s">
        <v>237</v>
      </c>
      <c r="B96" s="28" t="s">
        <v>1</v>
      </c>
      <c r="C96" s="1"/>
      <c r="D96" s="15">
        <f>E96*E$2*6+F96*E$2*6</f>
        <v>29564.797599431862</v>
      </c>
      <c r="E96" s="24">
        <v>1.48377578808591</v>
      </c>
      <c r="F96" s="25">
        <v>1.6603451068681332</v>
      </c>
    </row>
    <row r="97" spans="1:6" ht="15.75">
      <c r="A97" s="7" t="s">
        <v>75</v>
      </c>
      <c r="B97" s="28" t="s">
        <v>238</v>
      </c>
      <c r="C97" s="1"/>
      <c r="D97" s="15">
        <f>E97*E$2*6+F97*E$2*6</f>
        <v>18867.52327297838</v>
      </c>
      <c r="E97" s="24">
        <v>0.946909043413533</v>
      </c>
      <c r="F97" s="25">
        <v>1.0595912195797434</v>
      </c>
    </row>
    <row r="98" spans="1:6" ht="15.75">
      <c r="A98" s="7"/>
      <c r="B98" s="4" t="s">
        <v>83</v>
      </c>
      <c r="C98" s="1" t="s">
        <v>33</v>
      </c>
      <c r="D98" s="8">
        <f>SUM(D29:D58)+SUM(D61:D68)+SUM(D70:D75)+SUM(D77:D78)+D80+D81+D82+SUM(D84:D88)+SUM(D90:D93)+D95+D96+D97</f>
        <v>267384.5816654461</v>
      </c>
      <c r="E98" s="16">
        <f>SUM(E29:E58)+SUM(E61:E68)+SUM(E70:E75)+SUM(E77:E78)+E80+E81+E82+SUM(E84:E88)+SUM(E90:E93)+E95+E96+E97</f>
        <v>13.418352098216666</v>
      </c>
      <c r="F98" s="16">
        <f>SUM(F29:F58)+SUM(F61:F68)+SUM(F70:F75)+SUM(F77:F78)+F80+F81+F82+SUM(F84:F88)+SUM(F90:F93)+F95+F96+F97</f>
        <v>15.01713599790445</v>
      </c>
    </row>
    <row r="99" spans="1:4" ht="15.75">
      <c r="A99" s="20" t="s">
        <v>84</v>
      </c>
      <c r="B99" s="20"/>
      <c r="C99" s="20"/>
      <c r="D99" s="20"/>
    </row>
    <row r="100" spans="1:4" ht="15.75">
      <c r="A100" s="7" t="s">
        <v>85</v>
      </c>
      <c r="B100" s="1" t="s">
        <v>86</v>
      </c>
      <c r="C100" s="1" t="s">
        <v>87</v>
      </c>
      <c r="D100" s="32">
        <v>1</v>
      </c>
    </row>
    <row r="101" spans="1:4" ht="15.75">
      <c r="A101" s="7" t="s">
        <v>88</v>
      </c>
      <c r="B101" s="1" t="s">
        <v>89</v>
      </c>
      <c r="C101" s="1" t="s">
        <v>87</v>
      </c>
      <c r="D101" s="32">
        <v>1</v>
      </c>
    </row>
    <row r="102" spans="1:4" ht="15.75">
      <c r="A102" s="7" t="s">
        <v>90</v>
      </c>
      <c r="B102" s="1" t="s">
        <v>91</v>
      </c>
      <c r="C102" s="1" t="s">
        <v>87</v>
      </c>
      <c r="D102" s="1">
        <v>0</v>
      </c>
    </row>
    <row r="103" spans="1:4" ht="15.75">
      <c r="A103" s="7" t="s">
        <v>92</v>
      </c>
      <c r="B103" s="1" t="s">
        <v>93</v>
      </c>
      <c r="C103" s="1" t="s">
        <v>33</v>
      </c>
      <c r="D103" s="33">
        <v>-22332.41</v>
      </c>
    </row>
    <row r="104" spans="1:4" ht="15.75">
      <c r="A104" s="20" t="s">
        <v>94</v>
      </c>
      <c r="B104" s="20"/>
      <c r="C104" s="20"/>
      <c r="D104" s="20"/>
    </row>
    <row r="105" spans="1:4" ht="15.75">
      <c r="A105" s="7" t="s">
        <v>95</v>
      </c>
      <c r="B105" s="1" t="s">
        <v>32</v>
      </c>
      <c r="C105" s="1" t="s">
        <v>33</v>
      </c>
      <c r="D105" s="1">
        <v>0</v>
      </c>
    </row>
    <row r="106" spans="1:4" ht="31.5">
      <c r="A106" s="7" t="s">
        <v>96</v>
      </c>
      <c r="B106" s="1" t="s">
        <v>34</v>
      </c>
      <c r="C106" s="1" t="s">
        <v>33</v>
      </c>
      <c r="D106" s="1">
        <v>0</v>
      </c>
    </row>
    <row r="107" spans="1:4" ht="15.75">
      <c r="A107" s="7" t="s">
        <v>97</v>
      </c>
      <c r="B107" s="1" t="s">
        <v>36</v>
      </c>
      <c r="C107" s="1" t="s">
        <v>33</v>
      </c>
      <c r="D107" s="1">
        <v>0</v>
      </c>
    </row>
    <row r="108" spans="1:4" ht="15.75">
      <c r="A108" s="7" t="s">
        <v>98</v>
      </c>
      <c r="B108" s="1" t="s">
        <v>59</v>
      </c>
      <c r="C108" s="1" t="s">
        <v>33</v>
      </c>
      <c r="D108" s="1">
        <v>0</v>
      </c>
    </row>
    <row r="109" spans="1:4" ht="15.75">
      <c r="A109" s="7" t="s">
        <v>99</v>
      </c>
      <c r="B109" s="1" t="s">
        <v>100</v>
      </c>
      <c r="C109" s="1" t="s">
        <v>33</v>
      </c>
      <c r="D109" s="1">
        <v>0</v>
      </c>
    </row>
    <row r="110" spans="1:4" ht="15.75">
      <c r="A110" s="7" t="s">
        <v>101</v>
      </c>
      <c r="B110" s="1" t="s">
        <v>61</v>
      </c>
      <c r="C110" s="1" t="s">
        <v>33</v>
      </c>
      <c r="D110" s="1">
        <v>0</v>
      </c>
    </row>
    <row r="111" spans="1:4" ht="15.75">
      <c r="A111" s="20" t="s">
        <v>102</v>
      </c>
      <c r="B111" s="20"/>
      <c r="C111" s="20"/>
      <c r="D111" s="20"/>
    </row>
    <row r="112" spans="1:4" ht="15.75">
      <c r="A112" s="7" t="s">
        <v>103</v>
      </c>
      <c r="B112" s="1" t="s">
        <v>86</v>
      </c>
      <c r="C112" s="1" t="s">
        <v>87</v>
      </c>
      <c r="D112" s="1">
        <v>0</v>
      </c>
    </row>
    <row r="113" spans="1:4" ht="15.75">
      <c r="A113" s="7" t="s">
        <v>104</v>
      </c>
      <c r="B113" s="1" t="s">
        <v>89</v>
      </c>
      <c r="C113" s="1" t="s">
        <v>87</v>
      </c>
      <c r="D113" s="1">
        <v>0</v>
      </c>
    </row>
    <row r="114" spans="1:4" ht="15.75">
      <c r="A114" s="7" t="s">
        <v>105</v>
      </c>
      <c r="B114" s="1" t="s">
        <v>106</v>
      </c>
      <c r="C114" s="1" t="s">
        <v>87</v>
      </c>
      <c r="D114" s="1">
        <v>0</v>
      </c>
    </row>
    <row r="115" spans="1:4" ht="15.75">
      <c r="A115" s="7" t="s">
        <v>107</v>
      </c>
      <c r="B115" s="1" t="s">
        <v>93</v>
      </c>
      <c r="C115" s="1" t="s">
        <v>33</v>
      </c>
      <c r="D115" s="1">
        <v>0</v>
      </c>
    </row>
    <row r="116" spans="1:4" ht="15.75">
      <c r="A116" s="20" t="s">
        <v>108</v>
      </c>
      <c r="B116" s="20"/>
      <c r="C116" s="20"/>
      <c r="D116" s="20"/>
    </row>
    <row r="117" spans="1:4" ht="15.75">
      <c r="A117" s="7" t="s">
        <v>109</v>
      </c>
      <c r="B117" s="1" t="s">
        <v>110</v>
      </c>
      <c r="C117" s="1" t="s">
        <v>87</v>
      </c>
      <c r="D117" s="1">
        <v>9</v>
      </c>
    </row>
    <row r="118" spans="1:4" ht="15.75">
      <c r="A118" s="7" t="s">
        <v>111</v>
      </c>
      <c r="B118" s="1" t="s">
        <v>112</v>
      </c>
      <c r="C118" s="1" t="s">
        <v>87</v>
      </c>
      <c r="D118" s="1">
        <v>0</v>
      </c>
    </row>
    <row r="119" spans="1:4" ht="31.5">
      <c r="A119" s="7" t="s">
        <v>113</v>
      </c>
      <c r="B119" s="1" t="s">
        <v>114</v>
      </c>
      <c r="C119" s="1" t="s">
        <v>33</v>
      </c>
      <c r="D119" s="17">
        <v>44600</v>
      </c>
    </row>
  </sheetData>
  <sheetProtection password="CC29" sheet="1" objects="1" scenarios="1" selectLockedCells="1" selectUnlockedCells="1"/>
  <mergeCells count="9">
    <mergeCell ref="E27:E28"/>
    <mergeCell ref="F27:F28"/>
    <mergeCell ref="A116:D116"/>
    <mergeCell ref="A2:D2"/>
    <mergeCell ref="A26:D26"/>
    <mergeCell ref="A8:D8"/>
    <mergeCell ref="A99:D99"/>
    <mergeCell ref="A104:D104"/>
    <mergeCell ref="A111:D111"/>
  </mergeCells>
  <printOptions/>
  <pageMargins left="0.984251968503937" right="0.3937007874015748" top="0.3937007874015748" bottom="0.3937007874015748" header="0.31496062992125984" footer="0.31496062992125984"/>
  <pageSetup fitToHeight="10000" horizontalDpi="600" verticalDpi="600" orientation="portrait" paperSize="9" scale="55" r:id="rId1"/>
  <rowBreaks count="1" manualBreakCount="1">
    <brk id="66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2020-03-20T11:54:17Z</cp:lastPrinted>
  <dcterms:created xsi:type="dcterms:W3CDTF">2010-07-19T21:32:50Z</dcterms:created>
  <dcterms:modified xsi:type="dcterms:W3CDTF">2024-03-12T12:12:45Z</dcterms:modified>
  <cp:category/>
  <cp:version/>
  <cp:contentType/>
  <cp:contentStatus/>
</cp:coreProperties>
</file>