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<sst xmlns="http://schemas.openxmlformats.org/spreadsheetml/2006/main" count="360" uniqueCount="253">
  <si>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</si>
  <si>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</si>
  <si>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</si>
  <si>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</si>
  <si>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</si>
  <si>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</si>
  <si>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</si>
  <si>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</si>
  <si>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</si>
  <si>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</si>
  <si>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</si>
  <si>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</si>
  <si>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</si>
  <si>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</si>
  <si>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</si>
  <si>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</si>
  <si>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</si>
  <si>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</si>
  <si>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</si>
  <si>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</si>
  <si>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</si>
  <si>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</si>
  <si>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</si>
  <si>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</si>
  <si>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</si>
  <si>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</si>
  <si>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</si>
  <si>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</si>
  <si>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</si>
  <si>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</si>
  <si>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</si>
  <si>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</si>
  <si>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</si>
  <si>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</si>
  <si>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</si>
  <si>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</si>
  <si>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</si>
  <si>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</si>
  <si>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</si>
  <si>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</si>
  <si>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</si>
  <si>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</si>
  <si>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</si>
  <si>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</si>
  <si>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</si>
  <si>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</si>
  <si>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</si>
  <si>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</si>
  <si>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</si>
  <si>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</si>
  <si>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</si>
  <si>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</si>
  <si>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</si>
  <si>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</si>
  <si>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</si>
  <si>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</si>
  <si>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</si>
  <si>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</si>
  <si>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</si>
  <si>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</si>
  <si>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</si>
  <si>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</si>
  <si>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</si>
  <si>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</si>
  <si>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</si>
  <si>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</si>
  <si>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</si>
  <si>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</si>
  <si>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</si>
  <si>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</si>
  <si>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</si>
  <si>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</si>
  <si>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</si>
  <si>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</si>
  <si>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</si>
  <si>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</si>
  <si>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</si>
  <si>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</si>
  <si>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</si>
  <si>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</si>
  <si>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</si>
  <si>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</si>
  <si>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</si>
  <si>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</si>
  <si>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</si>
  <si>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</si>
  <si>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</si>
  <si>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</si>
  <si>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</si>
  <si>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</si>
  <si>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</si>
  <si>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</si>
  <si>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</si>
  <si>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</si>
  <si>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</si>
  <si>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</si>
  <si>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</si>
  <si>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</si>
  <si>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</si>
  <si>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</si>
  <si>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</si>
  <si>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</si>
  <si>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</si>
  <si>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</si>
  <si>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</si>
  <si>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</si>
  <si>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</si>
  <si>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</si>
  <si>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</si>
  <si>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</si>
  <si>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</si>
  <si>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</si>
  <si>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</si>
  <si>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</si>
  <si>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</si>
  <si>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</si>
  <si>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</si>
  <si>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</si>
  <si>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</si>
  <si>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</si>
  <si>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</si>
  <si>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</si>
  <si>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</si>
  <si>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</si>
  <si>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</si>
  <si>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</si>
  <si>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</si>
  <si>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</si>
  <si>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</si>
  <si>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</si>
  <si>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</si>
  <si>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</si>
  <si>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</si>
  <si>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</si>
  <si>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</si>
  <si>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</si>
  <si>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</si>
  <si>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</si>
  <si>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</si>
  <si>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</si>
  <si>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</si>
  <si>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</si>
  <si>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</si>
  <si>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</si>
  <si>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</si>
  <si>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</si>
  <si>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</si>
  <si>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</si>
  <si>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</si>
  <si>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</si>
  <si>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</si>
  <si>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</si>
  <si>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</si>
  <si>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</si>
  <si>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</si>
  <si>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</si>
  <si>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</si>
  <si>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</si>
  <si>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</si>
  <si>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</si>
  <si>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</si>
  <si>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</si>
  <si>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</si>
  <si>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</si>
  <si>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</si>
  <si>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</si>
  <si>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</si>
  <si>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</si>
  <si>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</si>
  <si>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</si>
  <si>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</si>
  <si>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</si>
  <si>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</si>
  <si>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</si>
  <si>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</si>
  <si>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</si>
  <si>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</si>
  <si>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</si>
  <si>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</si>
  <si>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</si>
  <si>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</si>
  <si>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</si>
  <si>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</si>
  <si>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</si>
  <si>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</si>
  <si>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</si>
  <si>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</si>
  <si>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</si>
  <si>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</si>
  <si>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</si>
  <si>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</si>
  <si>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</si>
  <si>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</si>
  <si>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</si>
  <si>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</si>
  <si>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</si>
  <si>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</si>
  <si>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</si>
  <si>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</si>
  <si>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</si>
  <si>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</si>
  <si>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</si>
  <si>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</si>
  <si>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</si>
  <si>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</si>
  <si>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</si>
  <si>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</si>
  <si>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</si>
  <si>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</si>
  <si>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</si>
  <si>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</si>
  <si>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</si>
  <si>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</si>
  <si>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</si>
  <si>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</si>
  <si>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</si>
  <si>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</si>
  <si>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</si>
  <si>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</si>
  <si>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</si>
  <si>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</si>
  <si>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</si>
  <si>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</si>
  <si>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</si>
  <si>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</si>
  <si>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</si>
  <si>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</si>
  <si>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</si>
  <si>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</si>
  <si>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</si>
  <si>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 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</si>
  <si>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</si>
  <si>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</si>
  <si>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</si>
  <si>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</si>
  <si>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</si>
  <si>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</si>
  <si>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</si>
  <si>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</si>
  <si>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</si>
  <si>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оконные ограждения</t>
  </si>
  <si>
    <t>25.6.5</t>
  </si>
  <si>
    <t>Отчет об исполнении управляющей организацией ООО "ГУК "Привокзальная" договора управления за 2022 год по дому № 23  ул. Гагарина                        в г. Липецке</t>
  </si>
  <si>
    <t>31.03.2023 г.</t>
  </si>
  <si>
    <t>01.01.2022г.</t>
  </si>
  <si>
    <t>31.12.2022 г.</t>
  </si>
  <si>
    <t>ЖИЛ</t>
  </si>
  <si>
    <t>НЕЖИЛ</t>
  </si>
  <si>
    <t>разница</t>
  </si>
  <si>
    <t>факт</t>
  </si>
  <si>
    <t>тариф</t>
  </si>
  <si>
    <t>01.01.23-30.11.23</t>
  </si>
  <si>
    <t>01.12.23-31.12.23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</si>
</sst>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2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94.54</v>
          </cell>
        </row>
        <row r="24">
          <cell r="D24">
            <v>-303780.0006882161</v>
          </cell>
        </row>
        <row r="25">
          <cell r="D25">
            <v>9621.54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B124">
            <v>16923.602248860843</v>
          </cell>
        </row>
        <row r="125">
          <cell r="CB125">
            <v>18093.00895287363</v>
          </cell>
        </row>
        <row r="126">
          <cell r="CB126">
            <v>4309.591759386926</v>
          </cell>
        </row>
      </sheetData>
      <sheetData sheetId="4">
        <row r="124">
          <cell r="CB124">
            <v>166362.48859469994</v>
          </cell>
        </row>
        <row r="125">
          <cell r="CB125">
            <v>177857.99685577292</v>
          </cell>
        </row>
        <row r="126">
          <cell r="CB126">
            <v>42364.17279111367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3">
      <selection activeCell="P15" sqref="P1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4218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8" t="s">
        <v>242</v>
      </c>
      <c r="B2" s="28"/>
      <c r="C2" s="28"/>
      <c r="D2" s="28"/>
      <c r="E2" s="2">
        <v>2595.6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7" t="s">
        <v>63</v>
      </c>
      <c r="B8" s="27"/>
      <c r="C8" s="27"/>
      <c r="D8" s="27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94.54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-303780.0006882161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9621.54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425910.8612027079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2023'!$CB$125+'[2]ГУК 2022'!$CB$125</f>
        <v>195951.00580864656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2023'!$CB$124+'[2]ГУК 2022'!$CB$124</f>
        <v>183286.09084356079</v>
      </c>
    </row>
    <row r="15" spans="1:8" ht="15.75">
      <c r="A15" s="7" t="s">
        <v>56</v>
      </c>
      <c r="B15" s="10" t="s">
        <v>41</v>
      </c>
      <c r="C15" s="1" t="s">
        <v>33</v>
      </c>
      <c r="D15" s="19">
        <f>'[2]ГУК 2023'!$CB$126+'[2]ГУК 2022'!$CB$126</f>
        <v>46673.76455050059</v>
      </c>
      <c r="G15" s="21" t="s">
        <v>246</v>
      </c>
      <c r="H15" s="21" t="s">
        <v>247</v>
      </c>
    </row>
    <row r="16" spans="1:8" ht="15.75">
      <c r="A16" s="10" t="s">
        <v>42</v>
      </c>
      <c r="B16" s="10" t="s">
        <v>43</v>
      </c>
      <c r="C16" s="10" t="s">
        <v>33</v>
      </c>
      <c r="D16" s="20">
        <f>D17</f>
        <v>378223.7012027079</v>
      </c>
      <c r="E16" s="2">
        <v>378223.7</v>
      </c>
      <c r="F16" s="2">
        <f>D16-E16</f>
        <v>0.001202707877382636</v>
      </c>
      <c r="G16" s="21">
        <v>397573.77</v>
      </c>
      <c r="H16" s="21">
        <v>15951.52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378223.7012027079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74538.24051449176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641.32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-351372.6206882161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19645.4</v>
      </c>
      <c r="E25" s="2">
        <f>D25+F16</f>
        <v>19645.40120270788</v>
      </c>
    </row>
    <row r="26" spans="1:9" ht="35.25" customHeight="1">
      <c r="A26" s="27" t="s">
        <v>62</v>
      </c>
      <c r="B26" s="27"/>
      <c r="C26" s="27"/>
      <c r="D26" s="27"/>
      <c r="G26" s="12" t="s">
        <v>249</v>
      </c>
      <c r="H26" s="12" t="s">
        <v>250</v>
      </c>
      <c r="I26" s="12" t="s">
        <v>248</v>
      </c>
    </row>
    <row r="27" spans="1:22" s="6" customFormat="1" ht="26.25" customHeight="1">
      <c r="A27" s="23" t="s">
        <v>22</v>
      </c>
      <c r="B27" s="4" t="s">
        <v>64</v>
      </c>
      <c r="C27" s="4" t="s">
        <v>127</v>
      </c>
      <c r="D27" s="13" t="s">
        <v>128</v>
      </c>
      <c r="E27" s="26" t="s">
        <v>251</v>
      </c>
      <c r="F27" s="26" t="s">
        <v>252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3" t="s">
        <v>129</v>
      </c>
      <c r="B28" s="29" t="s">
        <v>130</v>
      </c>
      <c r="C28" s="14" t="s">
        <v>27</v>
      </c>
      <c r="D28" s="15" t="s">
        <v>27</v>
      </c>
      <c r="E28" s="26"/>
      <c r="F28" s="26"/>
    </row>
    <row r="29" spans="1:8" ht="15.75">
      <c r="A29" s="16" t="s">
        <v>68</v>
      </c>
      <c r="B29" s="30" t="s">
        <v>131</v>
      </c>
      <c r="C29" s="31" t="s">
        <v>132</v>
      </c>
      <c r="D29" s="17">
        <f>E29*E$2*11+F29*E$2*1</f>
        <v>1175.5664020618983</v>
      </c>
      <c r="E29" s="32">
        <v>0.037371679389165594</v>
      </c>
      <c r="F29" s="33">
        <v>0.0418189092364763</v>
      </c>
      <c r="G29" s="24"/>
      <c r="H29" s="2"/>
    </row>
    <row r="30" spans="1:8" ht="15.75">
      <c r="A30" s="16" t="s">
        <v>70</v>
      </c>
      <c r="B30" s="30" t="s">
        <v>119</v>
      </c>
      <c r="C30" s="31" t="s">
        <v>132</v>
      </c>
      <c r="D30" s="17">
        <f>E30*E$2*11+F30*E$2*1</f>
        <v>792.8521975544479</v>
      </c>
      <c r="E30" s="32">
        <v>0.0252050569649064</v>
      </c>
      <c r="F30" s="33">
        <v>0.028204458743730263</v>
      </c>
      <c r="G30" s="24"/>
      <c r="H30" s="2"/>
    </row>
    <row r="31" spans="1:8" ht="15.75">
      <c r="A31" s="16" t="s">
        <v>72</v>
      </c>
      <c r="B31" s="30" t="s">
        <v>84</v>
      </c>
      <c r="C31" s="31" t="s">
        <v>132</v>
      </c>
      <c r="D31" s="17">
        <f>E31*E$2*11+F31*E$2*1</f>
        <v>704.6390110855727</v>
      </c>
      <c r="E31" s="32">
        <v>0.022400727990524998</v>
      </c>
      <c r="F31" s="33">
        <v>0.025066414621397474</v>
      </c>
      <c r="G31" s="24"/>
      <c r="H31" s="2"/>
    </row>
    <row r="32" spans="1:8" ht="15.75">
      <c r="A32" s="16" t="s">
        <v>122</v>
      </c>
      <c r="B32" s="30" t="s">
        <v>133</v>
      </c>
      <c r="C32" s="31" t="s">
        <v>132</v>
      </c>
      <c r="D32" s="17">
        <f>E32*E$2*11+F32*E$2*1</f>
        <v>2144.692618173321</v>
      </c>
      <c r="E32" s="32">
        <v>0.0681805509021882</v>
      </c>
      <c r="F32" s="33">
        <v>0.0762940364595486</v>
      </c>
      <c r="G32" s="24"/>
      <c r="H32" s="2"/>
    </row>
    <row r="33" spans="1:22" s="6" customFormat="1" ht="15.75">
      <c r="A33" s="16" t="s">
        <v>124</v>
      </c>
      <c r="B33" s="30" t="s">
        <v>0</v>
      </c>
      <c r="C33" s="31" t="s">
        <v>132</v>
      </c>
      <c r="D33" s="17">
        <f>E33*E$2*11+F33*E$2*1</f>
        <v>22188.206421395233</v>
      </c>
      <c r="E33" s="32">
        <v>0.7053710748679144</v>
      </c>
      <c r="F33" s="33">
        <v>0.7893102327771963</v>
      </c>
      <c r="G33" s="25"/>
      <c r="H33" s="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8" ht="15.75">
      <c r="A34" s="16" t="s">
        <v>76</v>
      </c>
      <c r="B34" s="30" t="s">
        <v>134</v>
      </c>
      <c r="C34" s="31" t="s">
        <v>132</v>
      </c>
      <c r="D34" s="17">
        <f aca="true" t="shared" si="0" ref="D34:D58">E34*E$2*11+F34*E$2*1</f>
        <v>2562.753039020631</v>
      </c>
      <c r="E34" s="32">
        <v>0.0814708422764586</v>
      </c>
      <c r="F34" s="33">
        <v>0.09116587250735717</v>
      </c>
      <c r="G34" s="24"/>
      <c r="H34" s="2"/>
    </row>
    <row r="35" spans="1:8" ht="15.75">
      <c r="A35" s="16" t="s">
        <v>78</v>
      </c>
      <c r="B35" s="30" t="s">
        <v>120</v>
      </c>
      <c r="C35" s="31" t="s">
        <v>132</v>
      </c>
      <c r="D35" s="17">
        <f t="shared" si="0"/>
        <v>4060.81557658856</v>
      </c>
      <c r="E35" s="32">
        <v>0.12909478998431476</v>
      </c>
      <c r="F35" s="33">
        <v>0.1444570699924482</v>
      </c>
      <c r="G35" s="24"/>
      <c r="H35" s="2"/>
    </row>
    <row r="36" spans="1:8" ht="15.75">
      <c r="A36" s="16" t="s">
        <v>80</v>
      </c>
      <c r="B36" s="30" t="s">
        <v>15</v>
      </c>
      <c r="C36" s="31" t="s">
        <v>132</v>
      </c>
      <c r="D36" s="17">
        <f t="shared" si="0"/>
        <v>7091.753627731562</v>
      </c>
      <c r="E36" s="32">
        <v>0.22544940244777514</v>
      </c>
      <c r="F36" s="33">
        <v>0.2522778813390604</v>
      </c>
      <c r="G36" s="24"/>
      <c r="H36" s="2"/>
    </row>
    <row r="37" spans="1:8" ht="31.5">
      <c r="A37" s="16" t="s">
        <v>81</v>
      </c>
      <c r="B37" s="30" t="s">
        <v>135</v>
      </c>
      <c r="C37" s="31" t="s">
        <v>132</v>
      </c>
      <c r="D37" s="17">
        <f t="shared" si="0"/>
        <v>16700.78251182234</v>
      </c>
      <c r="E37" s="32">
        <v>0.5309238920789988</v>
      </c>
      <c r="F37" s="33">
        <v>0.5941038352363996</v>
      </c>
      <c r="G37" s="24"/>
      <c r="H37" s="2"/>
    </row>
    <row r="38" spans="1:8" ht="15.75">
      <c r="A38" s="16" t="s">
        <v>126</v>
      </c>
      <c r="B38" s="30" t="s">
        <v>136</v>
      </c>
      <c r="C38" s="31" t="s">
        <v>132</v>
      </c>
      <c r="D38" s="17">
        <f t="shared" si="0"/>
        <v>5469.44609264141</v>
      </c>
      <c r="E38" s="32">
        <v>0.17387566151261669</v>
      </c>
      <c r="F38" s="33">
        <v>0.19456686523261807</v>
      </c>
      <c r="G38" s="24"/>
      <c r="H38" s="2"/>
    </row>
    <row r="39" spans="1:9" ht="15.75">
      <c r="A39" s="16" t="s">
        <v>82</v>
      </c>
      <c r="B39" s="30" t="s">
        <v>137</v>
      </c>
      <c r="C39" s="31" t="s">
        <v>132</v>
      </c>
      <c r="D39" s="17">
        <f t="shared" si="0"/>
        <v>13324.799876818572</v>
      </c>
      <c r="E39" s="32">
        <v>0.42360018800115107</v>
      </c>
      <c r="F39" s="33">
        <v>0.47400861037328806</v>
      </c>
      <c r="G39" s="24"/>
      <c r="H39" s="2"/>
      <c r="I39" s="5"/>
    </row>
    <row r="40" spans="1:8" ht="31.5">
      <c r="A40" s="16" t="s">
        <v>139</v>
      </c>
      <c r="B40" s="30" t="s">
        <v>138</v>
      </c>
      <c r="C40" s="31" t="s">
        <v>132</v>
      </c>
      <c r="D40" s="17">
        <f t="shared" si="0"/>
        <v>169.418071422088</v>
      </c>
      <c r="E40" s="32">
        <v>0.0053858615190192</v>
      </c>
      <c r="F40" s="33">
        <v>0.006026779039782484</v>
      </c>
      <c r="G40" s="24"/>
      <c r="H40" s="2"/>
    </row>
    <row r="41" spans="1:8" ht="31.5">
      <c r="A41" s="16" t="s">
        <v>141</v>
      </c>
      <c r="B41" s="30" t="s">
        <v>140</v>
      </c>
      <c r="C41" s="31" t="s">
        <v>132</v>
      </c>
      <c r="D41" s="17">
        <f t="shared" si="0"/>
        <v>611.9694589790215</v>
      </c>
      <c r="E41" s="32">
        <v>0.01945472954723055</v>
      </c>
      <c r="F41" s="33">
        <v>0.021769842363350986</v>
      </c>
      <c r="G41" s="24"/>
      <c r="H41" s="2"/>
    </row>
    <row r="42" spans="1:8" ht="31.5">
      <c r="A42" s="16" t="s">
        <v>143</v>
      </c>
      <c r="B42" s="30" t="s">
        <v>142</v>
      </c>
      <c r="C42" s="31" t="s">
        <v>132</v>
      </c>
      <c r="D42" s="17">
        <f t="shared" si="0"/>
        <v>3671.8167538741295</v>
      </c>
      <c r="E42" s="32">
        <v>0.1167283772833833</v>
      </c>
      <c r="F42" s="33">
        <v>0.13061905418010591</v>
      </c>
      <c r="G42" s="24"/>
      <c r="H42" s="2"/>
    </row>
    <row r="43" spans="1:8" ht="15.75">
      <c r="A43" s="16" t="s">
        <v>145</v>
      </c>
      <c r="B43" s="30" t="s">
        <v>144</v>
      </c>
      <c r="C43" s="31" t="s">
        <v>132</v>
      </c>
      <c r="D43" s="17">
        <f t="shared" si="0"/>
        <v>6649.011797198658</v>
      </c>
      <c r="E43" s="32">
        <v>0.21137448016875554</v>
      </c>
      <c r="F43" s="33">
        <v>0.23652804330883745</v>
      </c>
      <c r="G43" s="24"/>
      <c r="H43" s="2"/>
    </row>
    <row r="44" spans="1:8" ht="15.75">
      <c r="A44" s="16" t="s">
        <v>147</v>
      </c>
      <c r="B44" s="30" t="s">
        <v>146</v>
      </c>
      <c r="C44" s="31" t="s">
        <v>132</v>
      </c>
      <c r="D44" s="17">
        <f t="shared" si="0"/>
        <v>12151.290258897137</v>
      </c>
      <c r="E44" s="32">
        <v>0.38629389452071455</v>
      </c>
      <c r="F44" s="33">
        <v>0.4322628679686796</v>
      </c>
      <c r="G44" s="24"/>
      <c r="H44" s="2"/>
    </row>
    <row r="45" spans="1:8" ht="15.75">
      <c r="A45" s="16" t="s">
        <v>149</v>
      </c>
      <c r="B45" s="30" t="s">
        <v>148</v>
      </c>
      <c r="C45" s="31" t="s">
        <v>132</v>
      </c>
      <c r="D45" s="17">
        <f t="shared" si="0"/>
        <v>1606.3103251087493</v>
      </c>
      <c r="E45" s="32">
        <v>0.051065183867265454</v>
      </c>
      <c r="F45" s="33">
        <v>0.05714194074747004</v>
      </c>
      <c r="G45" s="24"/>
      <c r="H45" s="2"/>
    </row>
    <row r="46" spans="1:8" ht="15.75">
      <c r="A46" s="16" t="s">
        <v>150</v>
      </c>
      <c r="B46" s="30" t="s">
        <v>14</v>
      </c>
      <c r="C46" s="31" t="s">
        <v>132</v>
      </c>
      <c r="D46" s="17">
        <f t="shared" si="0"/>
        <v>26429.485762012086</v>
      </c>
      <c r="E46" s="32">
        <v>0.8402028729181268</v>
      </c>
      <c r="F46" s="33">
        <v>0.9401870147953839</v>
      </c>
      <c r="G46" s="24"/>
      <c r="H46" s="2"/>
    </row>
    <row r="47" spans="1:8" ht="31.5">
      <c r="A47" s="16" t="s">
        <v>152</v>
      </c>
      <c r="B47" s="30" t="s">
        <v>151</v>
      </c>
      <c r="C47" s="31" t="s">
        <v>132</v>
      </c>
      <c r="D47" s="17">
        <f t="shared" si="0"/>
        <v>2749.272889684742</v>
      </c>
      <c r="E47" s="32">
        <v>0.08740037551805864</v>
      </c>
      <c r="F47" s="33">
        <v>0.09780102020470761</v>
      </c>
      <c r="G47" s="24"/>
      <c r="H47" s="2"/>
    </row>
    <row r="48" spans="1:8" ht="31.5">
      <c r="A48" s="16" t="s">
        <v>154</v>
      </c>
      <c r="B48" s="30" t="s">
        <v>153</v>
      </c>
      <c r="C48" s="31" t="s">
        <v>132</v>
      </c>
      <c r="D48" s="17">
        <f t="shared" si="0"/>
        <v>5984.594342637754</v>
      </c>
      <c r="E48" s="32">
        <v>0.19025240994893294</v>
      </c>
      <c r="F48" s="33">
        <v>0.21289244673285596</v>
      </c>
      <c r="G48" s="24"/>
      <c r="H48" s="2"/>
    </row>
    <row r="49" spans="1:8" ht="31.5">
      <c r="A49" s="16" t="s">
        <v>156</v>
      </c>
      <c r="B49" s="30" t="s">
        <v>155</v>
      </c>
      <c r="C49" s="31" t="s">
        <v>132</v>
      </c>
      <c r="D49" s="17">
        <f t="shared" si="0"/>
        <v>2186.3996299105484</v>
      </c>
      <c r="E49" s="32">
        <v>0.06950643182919496</v>
      </c>
      <c r="F49" s="33">
        <v>0.07777769721686915</v>
      </c>
      <c r="G49" s="24"/>
      <c r="H49" s="2"/>
    </row>
    <row r="50" spans="1:8" ht="31.5">
      <c r="A50" s="16" t="s">
        <v>158</v>
      </c>
      <c r="B50" s="30" t="s">
        <v>157</v>
      </c>
      <c r="C50" s="31" t="s">
        <v>132</v>
      </c>
      <c r="D50" s="17">
        <f t="shared" si="0"/>
        <v>4231.757191818399</v>
      </c>
      <c r="E50" s="32">
        <v>0.13452908550979994</v>
      </c>
      <c r="F50" s="33">
        <v>0.15053804668546614</v>
      </c>
      <c r="G50" s="24"/>
      <c r="H50" s="2"/>
    </row>
    <row r="51" spans="1:9" ht="15.75">
      <c r="A51" s="16" t="s">
        <v>159</v>
      </c>
      <c r="B51" s="30" t="s">
        <v>117</v>
      </c>
      <c r="C51" s="31" t="s">
        <v>132</v>
      </c>
      <c r="D51" s="17">
        <f t="shared" si="0"/>
        <v>2654.9274393896635</v>
      </c>
      <c r="E51" s="32">
        <v>0.08440109966765161</v>
      </c>
      <c r="F51" s="33">
        <v>0.09444483052810215</v>
      </c>
      <c r="G51" s="24"/>
      <c r="H51" s="2"/>
      <c r="I51" s="5"/>
    </row>
    <row r="52" spans="1:8" ht="15.75">
      <c r="A52" s="16" t="s">
        <v>160</v>
      </c>
      <c r="B52" s="30" t="s">
        <v>161</v>
      </c>
      <c r="C52" s="31" t="s">
        <v>132</v>
      </c>
      <c r="D52" s="17">
        <f t="shared" si="0"/>
        <v>860.3070996426936</v>
      </c>
      <c r="E52" s="32">
        <v>0.027349472601188547</v>
      </c>
      <c r="F52" s="33">
        <v>0.030604059840729985</v>
      </c>
      <c r="G52" s="24"/>
      <c r="H52" s="2"/>
    </row>
    <row r="53" spans="1:8" ht="34.5" customHeight="1">
      <c r="A53" s="16" t="s">
        <v>162</v>
      </c>
      <c r="B53" s="30" t="s">
        <v>163</v>
      </c>
      <c r="C53" s="31" t="s">
        <v>132</v>
      </c>
      <c r="D53" s="17">
        <f t="shared" si="0"/>
        <v>10992.635193101294</v>
      </c>
      <c r="E53" s="32">
        <v>0.34945983260332153</v>
      </c>
      <c r="F53" s="33">
        <v>0.3910455526831168</v>
      </c>
      <c r="G53" s="24"/>
      <c r="H53" s="2"/>
    </row>
    <row r="54" spans="1:8" ht="15.75">
      <c r="A54" s="16" t="s">
        <v>164</v>
      </c>
      <c r="B54" s="30" t="s">
        <v>166</v>
      </c>
      <c r="C54" s="31" t="s">
        <v>167</v>
      </c>
      <c r="D54" s="17">
        <f t="shared" si="0"/>
        <v>3334.885040789644</v>
      </c>
      <c r="E54" s="32">
        <v>0.1060171967534274</v>
      </c>
      <c r="F54" s="33">
        <v>0.11863324316708526</v>
      </c>
      <c r="G54" s="24"/>
      <c r="H54" s="2"/>
    </row>
    <row r="55" spans="1:8" ht="31.5">
      <c r="A55" s="16" t="s">
        <v>165</v>
      </c>
      <c r="B55" s="30" t="s">
        <v>169</v>
      </c>
      <c r="C55" s="31" t="s">
        <v>6</v>
      </c>
      <c r="D55" s="17">
        <f t="shared" si="0"/>
        <v>5268.681107374812</v>
      </c>
      <c r="E55" s="32">
        <v>0.16749327031055955</v>
      </c>
      <c r="F55" s="33">
        <v>0.18742496947751613</v>
      </c>
      <c r="G55" s="24"/>
      <c r="H55" s="2"/>
    </row>
    <row r="56" spans="1:8" ht="15.75">
      <c r="A56" s="16" t="s">
        <v>168</v>
      </c>
      <c r="B56" s="30" t="s">
        <v>171</v>
      </c>
      <c r="C56" s="31" t="s">
        <v>6</v>
      </c>
      <c r="D56" s="17">
        <f t="shared" si="0"/>
        <v>3772.6372653521566</v>
      </c>
      <c r="E56" s="32">
        <v>0.11993349766127084</v>
      </c>
      <c r="F56" s="33">
        <v>0.13420558388296208</v>
      </c>
      <c r="G56" s="24"/>
      <c r="H56" s="2"/>
    </row>
    <row r="57" spans="1:8" ht="15.75">
      <c r="A57" s="16" t="s">
        <v>170</v>
      </c>
      <c r="B57" s="30" t="s">
        <v>173</v>
      </c>
      <c r="C57" s="31" t="s">
        <v>174</v>
      </c>
      <c r="D57" s="17">
        <f t="shared" si="0"/>
        <v>4925.579041868929</v>
      </c>
      <c r="E57" s="32">
        <v>0.15658593205441634</v>
      </c>
      <c r="F57" s="33">
        <v>0.17521965796889188</v>
      </c>
      <c r="G57" s="24"/>
      <c r="H57" s="2"/>
    </row>
    <row r="58" spans="1:8" ht="15.75">
      <c r="A58" s="16" t="s">
        <v>172</v>
      </c>
      <c r="B58" s="30" t="s">
        <v>175</v>
      </c>
      <c r="C58" s="31" t="s">
        <v>174</v>
      </c>
      <c r="D58" s="17">
        <f t="shared" si="0"/>
        <v>2167.1268007424783</v>
      </c>
      <c r="E58" s="32">
        <v>0.06889374164740006</v>
      </c>
      <c r="F58" s="33">
        <v>0.07709209690344067</v>
      </c>
      <c r="G58" s="24"/>
      <c r="H58" s="2"/>
    </row>
    <row r="59" spans="1:7" ht="15.75">
      <c r="A59" s="23" t="s">
        <v>176</v>
      </c>
      <c r="B59" s="34" t="s">
        <v>177</v>
      </c>
      <c r="C59" s="35" t="s">
        <v>27</v>
      </c>
      <c r="D59" s="36" t="s">
        <v>27</v>
      </c>
      <c r="E59" s="32"/>
      <c r="F59" s="33"/>
      <c r="G59" s="24"/>
    </row>
    <row r="60" spans="1:7" ht="31.5">
      <c r="A60" s="7" t="s">
        <v>178</v>
      </c>
      <c r="B60" s="30" t="s">
        <v>179</v>
      </c>
      <c r="C60" s="35" t="s">
        <v>27</v>
      </c>
      <c r="D60" s="36" t="s">
        <v>27</v>
      </c>
      <c r="E60" s="32"/>
      <c r="F60" s="33"/>
      <c r="G60" s="24"/>
    </row>
    <row r="61" spans="1:8" ht="31.5">
      <c r="A61" s="7" t="s">
        <v>180</v>
      </c>
      <c r="B61" s="30" t="s">
        <v>8</v>
      </c>
      <c r="C61" s="35" t="s">
        <v>181</v>
      </c>
      <c r="D61" s="17">
        <f aca="true" t="shared" si="1" ref="D61:D68">E61*E$2*11+F61*E$2*1</f>
        <v>6056.086635816545</v>
      </c>
      <c r="E61" s="32">
        <v>0.19252517570235</v>
      </c>
      <c r="F61" s="33">
        <v>0.21543567161092966</v>
      </c>
      <c r="G61" s="24"/>
      <c r="H61" s="2"/>
    </row>
    <row r="62" spans="1:8" ht="31.5">
      <c r="A62" s="7" t="s">
        <v>182</v>
      </c>
      <c r="B62" s="30" t="s">
        <v>183</v>
      </c>
      <c r="C62" s="35" t="s">
        <v>11</v>
      </c>
      <c r="D62" s="17">
        <f t="shared" si="1"/>
        <v>11464.667153338241</v>
      </c>
      <c r="E62" s="32">
        <v>0.36446589865665</v>
      </c>
      <c r="F62" s="33">
        <v>0.4078373405967914</v>
      </c>
      <c r="G62" s="24"/>
      <c r="H62" s="2"/>
    </row>
    <row r="63" spans="1:8" ht="15.75">
      <c r="A63" s="7" t="s">
        <v>184</v>
      </c>
      <c r="B63" s="30" t="s">
        <v>185</v>
      </c>
      <c r="C63" s="35" t="s">
        <v>10</v>
      </c>
      <c r="D63" s="17">
        <f t="shared" si="1"/>
        <v>2932.8218299237355</v>
      </c>
      <c r="E63" s="32">
        <v>0.09323546244705</v>
      </c>
      <c r="F63" s="33">
        <v>0.10433048247824894</v>
      </c>
      <c r="G63" s="24"/>
      <c r="H63" s="2"/>
    </row>
    <row r="64" spans="1:22" s="6" customFormat="1" ht="26.25" customHeight="1">
      <c r="A64" s="7" t="s">
        <v>186</v>
      </c>
      <c r="B64" s="30" t="s">
        <v>13</v>
      </c>
      <c r="C64" s="35" t="s">
        <v>10</v>
      </c>
      <c r="D64" s="17">
        <f t="shared" si="1"/>
        <v>6017.99804062273</v>
      </c>
      <c r="E64" s="32">
        <v>0.1913143255407</v>
      </c>
      <c r="F64" s="33">
        <v>0.2140807302800433</v>
      </c>
      <c r="G64" s="25"/>
      <c r="H64" s="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8" ht="15.75">
      <c r="A65" s="7" t="s">
        <v>187</v>
      </c>
      <c r="B65" s="30" t="s">
        <v>121</v>
      </c>
      <c r="C65" s="35" t="s">
        <v>132</v>
      </c>
      <c r="D65" s="17">
        <f t="shared" si="1"/>
        <v>1561.632402946405</v>
      </c>
      <c r="E65" s="32">
        <v>0.04964485662765</v>
      </c>
      <c r="F65" s="33">
        <v>0.05555259456634035</v>
      </c>
      <c r="G65" s="24"/>
      <c r="H65" s="2"/>
    </row>
    <row r="66" spans="1:8" ht="31.5">
      <c r="A66" s="7" t="s">
        <v>188</v>
      </c>
      <c r="B66" s="30" t="s">
        <v>189</v>
      </c>
      <c r="C66" s="35" t="s">
        <v>132</v>
      </c>
      <c r="D66" s="17">
        <f t="shared" si="1"/>
        <v>8227.136561863987</v>
      </c>
      <c r="E66" s="32">
        <v>0.2615436349164</v>
      </c>
      <c r="F66" s="33">
        <v>0.2926673274714516</v>
      </c>
      <c r="G66" s="24"/>
      <c r="H66" s="2"/>
    </row>
    <row r="67" spans="1:8" ht="15.75">
      <c r="A67" s="7" t="s">
        <v>190</v>
      </c>
      <c r="B67" s="30" t="s">
        <v>191</v>
      </c>
      <c r="C67" s="35" t="s">
        <v>9</v>
      </c>
      <c r="D67" s="17">
        <f t="shared" si="1"/>
        <v>1675.8981885278488</v>
      </c>
      <c r="E67" s="32">
        <v>0.05327740711259999</v>
      </c>
      <c r="F67" s="33">
        <v>0.05961741855899939</v>
      </c>
      <c r="G67" s="24"/>
      <c r="H67" s="2"/>
    </row>
    <row r="68" spans="1:8" ht="15.75">
      <c r="A68" s="7" t="s">
        <v>192</v>
      </c>
      <c r="B68" s="30" t="s">
        <v>193</v>
      </c>
      <c r="C68" s="35" t="s">
        <v>7</v>
      </c>
      <c r="D68" s="17">
        <f t="shared" si="1"/>
        <v>1295.0122365897016</v>
      </c>
      <c r="E68" s="32">
        <v>0.04116890549610001</v>
      </c>
      <c r="F68" s="33">
        <v>0.04606800525013591</v>
      </c>
      <c r="G68" s="24"/>
      <c r="H68" s="2"/>
    </row>
    <row r="69" spans="1:7" ht="31.5">
      <c r="A69" s="7" t="s">
        <v>71</v>
      </c>
      <c r="B69" s="30" t="s">
        <v>194</v>
      </c>
      <c r="C69" s="15" t="s">
        <v>27</v>
      </c>
      <c r="D69" s="15" t="s">
        <v>27</v>
      </c>
      <c r="E69" s="32"/>
      <c r="F69" s="33"/>
      <c r="G69" s="24"/>
    </row>
    <row r="70" spans="1:22" s="6" customFormat="1" ht="26.25" customHeight="1">
      <c r="A70" s="7" t="s">
        <v>195</v>
      </c>
      <c r="B70" s="30" t="s">
        <v>196</v>
      </c>
      <c r="C70" s="35" t="s">
        <v>11</v>
      </c>
      <c r="D70" s="17">
        <f aca="true" t="shared" si="2" ref="D70:D75">E70*E$2*11+F70*E$2*1</f>
        <v>10207.743511942354</v>
      </c>
      <c r="E70" s="32">
        <v>0.3245078433222</v>
      </c>
      <c r="F70" s="33">
        <v>0.3631242766775418</v>
      </c>
      <c r="G70" s="25"/>
      <c r="H70" s="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8" ht="15.75">
      <c r="A71" s="7" t="s">
        <v>197</v>
      </c>
      <c r="B71" s="30" t="s">
        <v>198</v>
      </c>
      <c r="C71" s="35" t="s">
        <v>11</v>
      </c>
      <c r="D71" s="17">
        <f t="shared" si="2"/>
        <v>24452.87811442907</v>
      </c>
      <c r="E71" s="32">
        <v>0.7773658037793</v>
      </c>
      <c r="F71" s="33">
        <v>0.8698723344290367</v>
      </c>
      <c r="G71" s="24"/>
      <c r="H71" s="2"/>
    </row>
    <row r="72" spans="1:8" ht="15.75">
      <c r="A72" s="7" t="s">
        <v>199</v>
      </c>
      <c r="B72" s="30" t="s">
        <v>118</v>
      </c>
      <c r="C72" s="35" t="s">
        <v>200</v>
      </c>
      <c r="D72" s="17">
        <f t="shared" si="2"/>
        <v>2171.0499260474407</v>
      </c>
      <c r="E72" s="32">
        <v>0.06901845921405</v>
      </c>
      <c r="F72" s="33">
        <v>0.07723165586052196</v>
      </c>
      <c r="G72" s="24"/>
      <c r="H72" s="2"/>
    </row>
    <row r="73" spans="1:8" ht="15.75">
      <c r="A73" s="7" t="s">
        <v>201</v>
      </c>
      <c r="B73" s="30" t="s">
        <v>202</v>
      </c>
      <c r="C73" s="35" t="s">
        <v>9</v>
      </c>
      <c r="D73" s="17">
        <f t="shared" si="2"/>
        <v>914.1262846515541</v>
      </c>
      <c r="E73" s="32">
        <v>0.029060403879600002</v>
      </c>
      <c r="F73" s="33">
        <v>0.0325185919412724</v>
      </c>
      <c r="G73" s="24"/>
      <c r="H73" s="2"/>
    </row>
    <row r="74" spans="1:8" ht="15.75">
      <c r="A74" s="7" t="s">
        <v>203</v>
      </c>
      <c r="B74" s="30" t="s">
        <v>204</v>
      </c>
      <c r="C74" s="35" t="s">
        <v>12</v>
      </c>
      <c r="D74" s="17">
        <f t="shared" si="2"/>
        <v>10817.161035043386</v>
      </c>
      <c r="E74" s="32">
        <v>0.3438814459085999</v>
      </c>
      <c r="F74" s="33">
        <v>0.38480333797172334</v>
      </c>
      <c r="G74" s="24"/>
      <c r="H74" s="2"/>
    </row>
    <row r="75" spans="1:8" ht="15.75">
      <c r="A75" s="7" t="s">
        <v>205</v>
      </c>
      <c r="B75" s="30" t="s">
        <v>206</v>
      </c>
      <c r="C75" s="35" t="s">
        <v>11</v>
      </c>
      <c r="D75" s="17">
        <f t="shared" si="2"/>
        <v>457.06314232577705</v>
      </c>
      <c r="E75" s="32">
        <v>0.014530201939800001</v>
      </c>
      <c r="F75" s="33">
        <v>0.0162592959706362</v>
      </c>
      <c r="G75" s="24"/>
      <c r="H75" s="2"/>
    </row>
    <row r="76" spans="1:22" s="6" customFormat="1" ht="15.75">
      <c r="A76" s="23" t="s">
        <v>207</v>
      </c>
      <c r="B76" s="4" t="s">
        <v>208</v>
      </c>
      <c r="C76" s="15" t="s">
        <v>27</v>
      </c>
      <c r="D76" s="15" t="s">
        <v>27</v>
      </c>
      <c r="E76" s="32"/>
      <c r="F76" s="33"/>
      <c r="G76" s="25"/>
      <c r="H76" s="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8" ht="15.75">
      <c r="A77" s="7" t="s">
        <v>65</v>
      </c>
      <c r="B77" s="37" t="s">
        <v>2</v>
      </c>
      <c r="C77" s="38" t="s">
        <v>209</v>
      </c>
      <c r="D77" s="17">
        <f>E77*E$2*11+F77*E$2*1</f>
        <v>1405.6976942229273</v>
      </c>
      <c r="E77" s="32">
        <v>0.04468763606585491</v>
      </c>
      <c r="F77" s="33">
        <v>0.05000546475769164</v>
      </c>
      <c r="G77" s="25"/>
      <c r="H77" s="2"/>
    </row>
    <row r="78" spans="1:8" ht="15.75">
      <c r="A78" s="7" t="s">
        <v>210</v>
      </c>
      <c r="B78" s="39" t="s">
        <v>3</v>
      </c>
      <c r="C78" s="35" t="s">
        <v>132</v>
      </c>
      <c r="D78" s="17">
        <f>E78*E$2*11+F78*E$2*1</f>
        <v>1133.326149991958</v>
      </c>
      <c r="E78" s="32">
        <v>0.03602884655989575</v>
      </c>
      <c r="F78" s="33">
        <v>0.040316279300523346</v>
      </c>
      <c r="G78" s="24"/>
      <c r="H78" s="2"/>
    </row>
    <row r="79" spans="1:7" ht="31.5">
      <c r="A79" s="23" t="s">
        <v>211</v>
      </c>
      <c r="B79" s="40" t="s">
        <v>212</v>
      </c>
      <c r="C79" s="15" t="s">
        <v>27</v>
      </c>
      <c r="D79" s="15" t="s">
        <v>27</v>
      </c>
      <c r="E79" s="32"/>
      <c r="F79" s="33"/>
      <c r="G79" s="24"/>
    </row>
    <row r="80" spans="1:8" ht="31.5">
      <c r="A80" s="7" t="s">
        <v>66</v>
      </c>
      <c r="B80" s="41" t="s">
        <v>213</v>
      </c>
      <c r="C80" s="35" t="s">
        <v>214</v>
      </c>
      <c r="D80" s="17">
        <f>E80*E$2*11+F80*E$2*1</f>
        <v>1166.615582191352</v>
      </c>
      <c r="E80" s="32">
        <v>0.03708712960117785</v>
      </c>
      <c r="F80" s="33">
        <v>0.04150049802371801</v>
      </c>
      <c r="G80" s="24"/>
      <c r="H80" s="2"/>
    </row>
    <row r="81" spans="1:8" ht="31.5">
      <c r="A81" s="7" t="s">
        <v>215</v>
      </c>
      <c r="B81" s="30" t="s">
        <v>216</v>
      </c>
      <c r="C81" s="35" t="s">
        <v>209</v>
      </c>
      <c r="D81" s="17">
        <f>E81*E$2*11+F81*E$2*1</f>
        <v>3110.962189645207</v>
      </c>
      <c r="E81" s="32">
        <v>0.09889860865308706</v>
      </c>
      <c r="F81" s="33">
        <v>0.11066754308280441</v>
      </c>
      <c r="G81" s="24"/>
      <c r="H81" s="2"/>
    </row>
    <row r="82" spans="1:22" s="6" customFormat="1" ht="15.75">
      <c r="A82" s="7" t="s">
        <v>73</v>
      </c>
      <c r="B82" s="41" t="s">
        <v>217</v>
      </c>
      <c r="C82" s="35" t="s">
        <v>132</v>
      </c>
      <c r="D82" s="17">
        <f>E82*E$2*11+F82*E$2*1</f>
        <v>2374.1002270256668</v>
      </c>
      <c r="E82" s="32">
        <v>0.07547350142580614</v>
      </c>
      <c r="F82" s="33">
        <v>0.08445484809547707</v>
      </c>
      <c r="G82" s="24"/>
      <c r="H82" s="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7" ht="15.75">
      <c r="A83" s="23" t="s">
        <v>218</v>
      </c>
      <c r="B83" s="40" t="s">
        <v>219</v>
      </c>
      <c r="C83" s="15" t="s">
        <v>27</v>
      </c>
      <c r="D83" s="15" t="s">
        <v>27</v>
      </c>
      <c r="E83" s="32"/>
      <c r="F83" s="33"/>
      <c r="G83" s="25"/>
    </row>
    <row r="84" spans="1:8" ht="31.5">
      <c r="A84" s="7" t="s">
        <v>67</v>
      </c>
      <c r="B84" s="30" t="s">
        <v>220</v>
      </c>
      <c r="C84" s="42" t="s">
        <v>5</v>
      </c>
      <c r="D84" s="17">
        <f>E84*E$2*11+F84*E$2*1</f>
        <v>27077.182323282905</v>
      </c>
      <c r="E84" s="32">
        <v>0.860793379916985</v>
      </c>
      <c r="F84" s="33">
        <v>0.9632277921271062</v>
      </c>
      <c r="G84" s="24"/>
      <c r="H84" s="2"/>
    </row>
    <row r="85" spans="1:8" ht="31.5">
      <c r="A85" s="7" t="s">
        <v>221</v>
      </c>
      <c r="B85" s="30" t="s">
        <v>222</v>
      </c>
      <c r="C85" s="42" t="s">
        <v>10</v>
      </c>
      <c r="D85" s="17">
        <f>E85*E$2*11+F85*E$2*1</f>
        <v>10813.352175524007</v>
      </c>
      <c r="E85" s="32">
        <v>0.343760360892435</v>
      </c>
      <c r="F85" s="33">
        <v>0.3846678438386348</v>
      </c>
      <c r="G85" s="24"/>
      <c r="H85" s="2"/>
    </row>
    <row r="86" spans="1:8" ht="15.75">
      <c r="A86" s="7" t="s">
        <v>74</v>
      </c>
      <c r="B86" s="30" t="s">
        <v>223</v>
      </c>
      <c r="C86" s="42" t="s">
        <v>6</v>
      </c>
      <c r="D86" s="17">
        <f>E86*E$2*11+F86*E$2*1</f>
        <v>2056.7841404659966</v>
      </c>
      <c r="E86" s="32">
        <v>0.0653859087291</v>
      </c>
      <c r="F86" s="33">
        <v>0.0731668318678629</v>
      </c>
      <c r="G86" s="24"/>
      <c r="H86" s="2"/>
    </row>
    <row r="87" spans="1:8" ht="15.75">
      <c r="A87" s="7" t="s">
        <v>123</v>
      </c>
      <c r="B87" s="30" t="s">
        <v>224</v>
      </c>
      <c r="C87" s="42" t="s">
        <v>12</v>
      </c>
      <c r="D87" s="17">
        <f>E87*E$2*11+F87*E$2*1</f>
        <v>982.6857560004204</v>
      </c>
      <c r="E87" s="32">
        <v>0.031239934170569996</v>
      </c>
      <c r="F87" s="33">
        <v>0.03495748633686783</v>
      </c>
      <c r="G87" s="24"/>
      <c r="H87" s="2"/>
    </row>
    <row r="88" spans="1:22" s="6" customFormat="1" ht="15.75">
      <c r="A88" s="7" t="s">
        <v>125</v>
      </c>
      <c r="B88" s="39" t="s">
        <v>225</v>
      </c>
      <c r="C88" s="31" t="s">
        <v>79</v>
      </c>
      <c r="D88" s="17">
        <f>E88*E$2*11+F88*E$2*1</f>
        <v>411.35682809319934</v>
      </c>
      <c r="E88" s="32">
        <v>0.01307718174582</v>
      </c>
      <c r="F88" s="33">
        <v>0.01463336637357258</v>
      </c>
      <c r="G88" s="24"/>
      <c r="H88" s="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8" ht="15.75">
      <c r="A89" s="7" t="s">
        <v>77</v>
      </c>
      <c r="B89" s="41" t="s">
        <v>226</v>
      </c>
      <c r="C89" s="15" t="s">
        <v>27</v>
      </c>
      <c r="D89" s="15" t="s">
        <v>27</v>
      </c>
      <c r="E89" s="32"/>
      <c r="F89" s="33"/>
      <c r="G89" s="25"/>
      <c r="H89" s="2"/>
    </row>
    <row r="90" spans="1:8" ht="15.75">
      <c r="A90" s="7" t="s">
        <v>227</v>
      </c>
      <c r="B90" s="39" t="s">
        <v>228</v>
      </c>
      <c r="C90" s="35" t="s">
        <v>79</v>
      </c>
      <c r="D90" s="17">
        <f>E90*E$2*11+F90*E$2*1</f>
        <v>125.69236413958866</v>
      </c>
      <c r="E90" s="32">
        <v>0.003995805533445</v>
      </c>
      <c r="F90" s="33">
        <v>0.004471306391924955</v>
      </c>
      <c r="G90" s="24"/>
      <c r="H90" s="2"/>
    </row>
    <row r="91" spans="1:8" ht="15.75">
      <c r="A91" s="7" t="s">
        <v>229</v>
      </c>
      <c r="B91" s="39" t="s">
        <v>230</v>
      </c>
      <c r="C91" s="35" t="s">
        <v>79</v>
      </c>
      <c r="D91" s="17">
        <f>E91*E$2*11+F91*E$2*1</f>
        <v>19.044297596907377</v>
      </c>
      <c r="E91" s="32">
        <v>0.000605425080825</v>
      </c>
      <c r="F91" s="33">
        <v>0.0006774706654431751</v>
      </c>
      <c r="G91" s="24"/>
      <c r="H91" s="2"/>
    </row>
    <row r="92" spans="1:8" ht="15.75">
      <c r="A92" s="7" t="s">
        <v>231</v>
      </c>
      <c r="B92" s="39" t="s">
        <v>240</v>
      </c>
      <c r="C92" s="31" t="s">
        <v>79</v>
      </c>
      <c r="D92" s="17">
        <f>E92*E$2*11+F92*E$2*1</f>
        <v>19.044297596907377</v>
      </c>
      <c r="E92" s="32">
        <v>0.000605425080825</v>
      </c>
      <c r="F92" s="33">
        <v>0.0006774706654431751</v>
      </c>
      <c r="G92" s="24"/>
      <c r="H92" s="2"/>
    </row>
    <row r="93" spans="1:8" ht="15.75">
      <c r="A93" s="7" t="s">
        <v>233</v>
      </c>
      <c r="B93" s="39" t="s">
        <v>232</v>
      </c>
      <c r="C93" s="35" t="s">
        <v>79</v>
      </c>
      <c r="D93" s="17">
        <f>E93*E$2*11+F93*E$2*1</f>
        <v>106.6480665426813</v>
      </c>
      <c r="E93" s="32">
        <v>0.00339038045262</v>
      </c>
      <c r="F93" s="33">
        <v>0.0037938357264817803</v>
      </c>
      <c r="G93" s="24"/>
      <c r="H93" s="2"/>
    </row>
    <row r="94" spans="1:8" ht="15.75">
      <c r="A94" s="7" t="s">
        <v>241</v>
      </c>
      <c r="B94" s="39" t="s">
        <v>234</v>
      </c>
      <c r="C94" s="35" t="s">
        <v>79</v>
      </c>
      <c r="D94" s="17">
        <f>E94*E$2*11+F94*E$2*1</f>
        <v>3.808859519381475</v>
      </c>
      <c r="E94" s="32">
        <v>0.00012108501616500001</v>
      </c>
      <c r="F94" s="33">
        <v>0.000135494133088635</v>
      </c>
      <c r="G94" s="24"/>
      <c r="H94" s="2"/>
    </row>
    <row r="95" spans="1:7" ht="15.75">
      <c r="A95" s="23" t="s">
        <v>235</v>
      </c>
      <c r="B95" s="40" t="s">
        <v>236</v>
      </c>
      <c r="C95" s="1" t="s">
        <v>27</v>
      </c>
      <c r="D95" s="15" t="s">
        <v>27</v>
      </c>
      <c r="E95" s="32"/>
      <c r="F95" s="33"/>
      <c r="G95" s="24"/>
    </row>
    <row r="96" spans="1:8" ht="15.75">
      <c r="A96" s="7" t="s">
        <v>69</v>
      </c>
      <c r="B96" s="39" t="s">
        <v>237</v>
      </c>
      <c r="C96" s="35" t="s">
        <v>4</v>
      </c>
      <c r="D96" s="17">
        <f>E96*E$2*11+F96*E$2*1</f>
        <v>33708.40674652605</v>
      </c>
      <c r="E96" s="32">
        <v>1.07160239306025</v>
      </c>
      <c r="F96" s="33">
        <v>1.1991230778344197</v>
      </c>
      <c r="G96" s="24"/>
      <c r="H96" s="2"/>
    </row>
    <row r="97" spans="1:8" ht="15.75">
      <c r="A97" s="7" t="s">
        <v>238</v>
      </c>
      <c r="B97" s="39" t="s">
        <v>1</v>
      </c>
      <c r="C97" s="15" t="s">
        <v>27</v>
      </c>
      <c r="D97" s="17">
        <f>E97*E$2*11+F97*E$2*1</f>
        <v>46673.764550500586</v>
      </c>
      <c r="E97" s="32">
        <v>1.48377578808591</v>
      </c>
      <c r="F97" s="33">
        <v>1.6603451068681332</v>
      </c>
      <c r="G97" s="24"/>
      <c r="H97" s="2"/>
    </row>
    <row r="98" spans="1:8" ht="15.75">
      <c r="A98" s="7" t="s">
        <v>75</v>
      </c>
      <c r="B98" s="39" t="s">
        <v>239</v>
      </c>
      <c r="C98" s="1"/>
      <c r="D98" s="17">
        <f>E98*E$2*11+F98*E$2*1</f>
        <v>29836.701045074784</v>
      </c>
      <c r="E98" s="32">
        <v>0.9485194741285276</v>
      </c>
      <c r="F98" s="33">
        <v>1.0613932915498223</v>
      </c>
      <c r="G98" s="24"/>
      <c r="H98" s="2"/>
    </row>
    <row r="99" spans="1:8" ht="15.75">
      <c r="A99" s="7"/>
      <c r="B99" s="4" t="s">
        <v>83</v>
      </c>
      <c r="C99" s="1" t="s">
        <v>33</v>
      </c>
      <c r="D99" s="8">
        <f>SUM(D29:D58)+SUM(D61:D68)+SUM(D70:D75)+SUM(D77:D78)+SUM(D80:D82)+SUM(D84:D88)+SUM(D90:D94)+SUM(D96:D98)</f>
        <v>425910.86120270786</v>
      </c>
      <c r="E99" s="18">
        <f>SUM(E29:E58)+SUM(E61:E68)+SUM(E70:E75)+SUM(E77:E78)+SUM(E80:E82)+SUM(E84:E88)+SUM(E90:E94)+SUM(E96:E98)</f>
        <v>13.539859701088083</v>
      </c>
      <c r="F99" s="18">
        <f>SUM(F29:F58)+SUM(F61:F68)+SUM(F70:F75)+SUM(F77:F78)+SUM(F80:F82)+SUM(F84:F88)+SUM(F90:F94)+SUM(F96:F98)</f>
        <v>15.151103005517564</v>
      </c>
      <c r="G99" s="24"/>
      <c r="H99" s="2"/>
    </row>
    <row r="100" spans="1:4" ht="15.75">
      <c r="A100" s="27" t="s">
        <v>85</v>
      </c>
      <c r="B100" s="27"/>
      <c r="C100" s="27"/>
      <c r="D100" s="27"/>
    </row>
    <row r="101" spans="1:4" ht="15.75">
      <c r="A101" s="7" t="s">
        <v>86</v>
      </c>
      <c r="B101" s="1" t="s">
        <v>87</v>
      </c>
      <c r="C101" s="1" t="s">
        <v>88</v>
      </c>
      <c r="D101" s="43">
        <v>2</v>
      </c>
    </row>
    <row r="102" spans="1:4" ht="15.75">
      <c r="A102" s="7" t="s">
        <v>89</v>
      </c>
      <c r="B102" s="1" t="s">
        <v>90</v>
      </c>
      <c r="C102" s="1" t="s">
        <v>88</v>
      </c>
      <c r="D102" s="43">
        <v>2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44">
        <v>-36241.76</v>
      </c>
    </row>
    <row r="105" spans="1:4" ht="15.75">
      <c r="A105" s="27" t="s">
        <v>95</v>
      </c>
      <c r="B105" s="27"/>
      <c r="C105" s="27"/>
      <c r="D105" s="27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27" t="s">
        <v>103</v>
      </c>
      <c r="B112" s="27"/>
      <c r="C112" s="27"/>
      <c r="D112" s="27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27" t="s">
        <v>109</v>
      </c>
      <c r="B117" s="27"/>
      <c r="C117" s="27"/>
      <c r="D117" s="27"/>
    </row>
    <row r="118" spans="1:4" ht="15.75">
      <c r="A118" s="7" t="s">
        <v>110</v>
      </c>
      <c r="B118" s="1" t="s">
        <v>111</v>
      </c>
      <c r="C118" s="1" t="s">
        <v>88</v>
      </c>
      <c r="D118" s="1">
        <v>10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22">
        <v>8200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2024-03-12T12:27:20Z</dcterms:modified>
  <cp:category/>
  <cp:version/>
  <cp:contentType/>
  <cp:contentStatus/>
</cp:coreProperties>
</file>