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по форме" sheetId="1" r:id="rId1"/>
  </sheets>
  <externalReferences>
    <externalReference r:id="rId4"/>
    <externalReference r:id="rId5"/>
  </externalReferences>
  <definedNames>
    <definedName name="_xlnm.Print_Area" localSheetId="0">'по форме'!$A$1:$D$120</definedName>
  </definedNames>
  <calcPr fullCalcOnLoad="1"/>
</workbook>
</file>

<file path=xl/sharedStrings.xml><?xml version="1.0" encoding="utf-8"?>
<sst xmlns="http://schemas.openxmlformats.org/spreadsheetml/2006/main" count="336" uniqueCount="248">
  <si>
    <t>Ремонт кровли</t>
  </si>
  <si>
    <t>Управление МКД</t>
  </si>
  <si>
    <t>Дератизация МОП</t>
  </si>
  <si>
    <t>Дезинсекция МОП</t>
  </si>
  <si>
    <t>круглосуточно</t>
  </si>
  <si>
    <t>6 раз в неделю</t>
  </si>
  <si>
    <t>1 раз в месяц</t>
  </si>
  <si>
    <t>2 раза в неделю</t>
  </si>
  <si>
    <t>Сдвигание свежевыпавшего снега (уборка асфальта после снегопада)</t>
  </si>
  <si>
    <t>5 раз в неделю</t>
  </si>
  <si>
    <t>1 раз в неделю</t>
  </si>
  <si>
    <t>3 раза в неделю</t>
  </si>
  <si>
    <t>2 раза в год</t>
  </si>
  <si>
    <t>Очистка придомовой территории от наледи и льда</t>
  </si>
  <si>
    <t>Ремонт системы отопления</t>
  </si>
  <si>
    <t>Ремонт стен (наружные поверхности)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</si>
  <si>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</si>
  <si>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</si>
  <si>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</si>
  <si>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</si>
  <si>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</si>
  <si>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</si>
  <si>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</si>
  <si>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</si>
  <si>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</si>
  <si>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</si>
  <si>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</si>
  <si>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</si>
  <si>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</si>
  <si>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</si>
  <si>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</si>
  <si>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</si>
  <si>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</si>
  <si>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</si>
  <si>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</si>
  <si>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</si>
  <si>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</si>
  <si>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</si>
  <si>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</si>
  <si>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</si>
  <si>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</si>
  <si>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</si>
  <si>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</si>
  <si>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</si>
  <si>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</si>
  <si>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</si>
  <si>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</si>
  <si>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</si>
  <si>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</si>
  <si>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</si>
  <si>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</si>
  <si>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</si>
  <si>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</si>
  <si>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</si>
  <si>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</si>
  <si>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</si>
  <si>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</si>
  <si>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</si>
  <si>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</si>
  <si>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</si>
  <si>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</si>
  <si>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</si>
  <si>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</si>
  <si>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</si>
  <si>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</si>
  <si>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23.1</t>
  </si>
  <si>
    <t>24.1</t>
  </si>
  <si>
    <t>25.1</t>
  </si>
  <si>
    <t>21.1</t>
  </si>
  <si>
    <t>26.1</t>
  </si>
  <si>
    <t>21.2</t>
  </si>
  <si>
    <t>22.2.1</t>
  </si>
  <si>
    <t>21.3</t>
  </si>
  <si>
    <t>24.3</t>
  </si>
  <si>
    <t>25.3</t>
  </si>
  <si>
    <t>26.3</t>
  </si>
  <si>
    <t>21.6</t>
  </si>
  <si>
    <t>25.6</t>
  </si>
  <si>
    <t>21.7</t>
  </si>
  <si>
    <t>1 раз в год</t>
  </si>
  <si>
    <t>21.8</t>
  </si>
  <si>
    <t>21.9</t>
  </si>
  <si>
    <t>21.11</t>
  </si>
  <si>
    <t>Итого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</si>
  <si>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</si>
  <si>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</si>
  <si>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</si>
  <si>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</si>
  <si>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</si>
  <si>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</si>
  <si>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</si>
  <si>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</si>
  <si>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</si>
  <si>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</si>
  <si>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</si>
  <si>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</si>
  <si>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</si>
  <si>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</si>
  <si>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</si>
  <si>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</si>
  <si>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</si>
  <si>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</si>
  <si>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</si>
  <si>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</si>
  <si>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</si>
  <si>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</si>
  <si>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</si>
  <si>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</si>
  <si>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</si>
  <si>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</si>
  <si>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</si>
  <si>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</si>
  <si>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</si>
  <si>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</si>
  <si>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</si>
  <si>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площадь</t>
  </si>
  <si>
    <t>Текущий ремонт малых форм</t>
  </si>
  <si>
    <t>Покос травы на земельном участке</t>
  </si>
  <si>
    <t>Очистка МОП МКД от мусора</t>
  </si>
  <si>
    <t>Содержание и ремонт систем водоотвода</t>
  </si>
  <si>
    <t>Ремонт внутридомовых сетей горячего водоснабжения</t>
  </si>
  <si>
    <t>Мехуборка (асфальт) в зимний период</t>
  </si>
  <si>
    <t>21.4</t>
  </si>
  <si>
    <t>25.4</t>
  </si>
  <si>
    <t>21.5</t>
  </si>
  <si>
    <t>25.5</t>
  </si>
  <si>
    <t>21.10</t>
  </si>
  <si>
    <t>Периодичность</t>
  </si>
  <si>
    <t>Стоимость выполненных работ и услуг (руб.)</t>
  </si>
  <si>
    <t>21.</t>
  </si>
  <si>
    <t xml:space="preserve">       Текущий ремонт </t>
  </si>
  <si>
    <t>Ремонт просевшей отмостки</t>
  </si>
  <si>
    <t>Ремонт балконных козырьков</t>
  </si>
  <si>
    <t>Сбрасывание снега с крыш и козырьков, сбивание сосулек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</si>
  <si>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</si>
  <si>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</si>
  <si>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</si>
  <si>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Ремонт, восстановление полов  помещений общего пользования</t>
  </si>
  <si>
    <t>Ремонт и укрепление входных дверей в помещениях общего пользования</t>
  </si>
  <si>
    <t>Замена разбитых стёкол, окон и дверей в помещениях общего пользования</t>
  </si>
  <si>
    <t>Ремонт внутридомовых сетей водоснабжения</t>
  </si>
  <si>
    <t>Ремонт внутридомовых сетей канализации</t>
  </si>
  <si>
    <t>Востановление теплоизоляции сетей горячего водоснабжения</t>
  </si>
  <si>
    <t>Промывка, регулировка и консервация системы отопления</t>
  </si>
  <si>
    <t>Ремонт, замена внутридомовых электрических сетей мест общего пользования</t>
  </si>
  <si>
    <t>Ремонт общедомовых приборов учета системы электроснабжения</t>
  </si>
  <si>
    <t>Ремонт, замена внутридомового электрооборудования общего пользования</t>
  </si>
  <si>
    <t>Ремонт, замена осветительных установок помещений общего пользования</t>
  </si>
  <si>
    <t>Ремонт контейнерных площадок</t>
  </si>
  <si>
    <t>Объекты внешнего благоустройства (асфальтирование, зелёные насаждения)</t>
  </si>
  <si>
    <t>Обследование спец.организациями</t>
  </si>
  <si>
    <t>Содержание систем внутридомового газового оборудования</t>
  </si>
  <si>
    <t>Ремонт и обслуживание кол.приборов учета тепловой энергии</t>
  </si>
  <si>
    <t>Ремонт и обслуживание кол.приборов учета хол.воды</t>
  </si>
  <si>
    <t>Поверка приборов учета тепловой энергии</t>
  </si>
  <si>
    <t>Поверка ОПУ холодной воды</t>
  </si>
  <si>
    <t>Очистка придомовой территории от снега наносного происхождения</t>
  </si>
  <si>
    <t>Уборка грунта в зимний период</t>
  </si>
  <si>
    <t>Посыпка пескосоляной смесью вручную (асфальт) 20% территории</t>
  </si>
  <si>
    <t>Уборка контейнерных площадок в зимний период</t>
  </si>
  <si>
    <t>Сметание снега со ступеней и площадок</t>
  </si>
  <si>
    <t xml:space="preserve">           Работы по содержанию придомовой территории в холодный период года</t>
  </si>
  <si>
    <t xml:space="preserve">           Работы по содержанию придомовой территории в тёплый период года</t>
  </si>
  <si>
    <t>Подметание земельного участка в летний период-асфальт</t>
  </si>
  <si>
    <t>Уборка грунта в летний период</t>
  </si>
  <si>
    <t>Уборка контейнерных площадок в летний период</t>
  </si>
  <si>
    <t>Вывоз листвы с придомовой территории (весна, осень)</t>
  </si>
  <si>
    <t>Подметание ступеней и площадок</t>
  </si>
  <si>
    <t>Проведение техосмотров и устранение незначит. неисправностей вентиляции</t>
  </si>
  <si>
    <t>Ремонт вентиляционных (дымовых) каналов</t>
  </si>
  <si>
    <t>Влажное подметание лестничных площадок и маршей 1-го этажа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</si>
  <si>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</si>
  <si>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</si>
  <si>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Мытье лестничных площадок и маршей 2-го и выше этажей</t>
  </si>
  <si>
    <t>Мытьё окон</t>
  </si>
  <si>
    <t>Влажная протирка элементов лестничных клеток</t>
  </si>
  <si>
    <t xml:space="preserve">     двери</t>
  </si>
  <si>
    <t xml:space="preserve">     перила</t>
  </si>
  <si>
    <t xml:space="preserve">     почтовые ящики</t>
  </si>
  <si>
    <t xml:space="preserve">     шкафы для электрощитков и слаботочных устройств</t>
  </si>
  <si>
    <t>Аварийное обслуживание</t>
  </si>
  <si>
    <t>Начисление платы, РКО, регистрационный учёт граждан</t>
  </si>
  <si>
    <t xml:space="preserve">          Уборка дворовой территории</t>
  </si>
  <si>
    <t xml:space="preserve">        Работы по дератизации и дезинсекции МОП</t>
  </si>
  <si>
    <t xml:space="preserve">          Работы по содержанию и тек.ремонту систем вентиляции и дымоудаления</t>
  </si>
  <si>
    <t xml:space="preserve">          Содержание лестничных клеток</t>
  </si>
  <si>
    <t xml:space="preserve">         Прочие работы и услуги</t>
  </si>
  <si>
    <t>по мере необх-мости</t>
  </si>
  <si>
    <t>по графику</t>
  </si>
  <si>
    <t>1 раз в 4 года</t>
  </si>
  <si>
    <t>8 раз в зимний период</t>
  </si>
  <si>
    <t>2 раза в летний период</t>
  </si>
  <si>
    <t>4 раза в год</t>
  </si>
  <si>
    <t>с/у-1 р. в год,кухня-2 р. в год</t>
  </si>
  <si>
    <t>21.12</t>
  </si>
  <si>
    <t>21.13</t>
  </si>
  <si>
    <t>21.14</t>
  </si>
  <si>
    <t>21.15</t>
  </si>
  <si>
    <t>21.16</t>
  </si>
  <si>
    <t>21.17</t>
  </si>
  <si>
    <t>21.18</t>
  </si>
  <si>
    <t>21.19</t>
  </si>
  <si>
    <t>21.20</t>
  </si>
  <si>
    <t>21.21</t>
  </si>
  <si>
    <t>21.22</t>
  </si>
  <si>
    <t>21.23</t>
  </si>
  <si>
    <t>21.24</t>
  </si>
  <si>
    <t>21.25</t>
  </si>
  <si>
    <t>21.26</t>
  </si>
  <si>
    <t>21.27</t>
  </si>
  <si>
    <t>21.28</t>
  </si>
  <si>
    <t>21.29</t>
  </si>
  <si>
    <t>21.30</t>
  </si>
  <si>
    <t>21.31</t>
  </si>
  <si>
    <t>21.32</t>
  </si>
  <si>
    <t>22.</t>
  </si>
  <si>
    <t>22.1.1</t>
  </si>
  <si>
    <t>22.1.2</t>
  </si>
  <si>
    <t>22.1.3</t>
  </si>
  <si>
    <t>22.1.4</t>
  </si>
  <si>
    <t>22.1.5</t>
  </si>
  <si>
    <t>22.1.6</t>
  </si>
  <si>
    <t>22.1.7</t>
  </si>
  <si>
    <t>22.1.8</t>
  </si>
  <si>
    <t>22.1.9</t>
  </si>
  <si>
    <t>22.2.2</t>
  </si>
  <si>
    <t>22.2.3</t>
  </si>
  <si>
    <t>22.2.4</t>
  </si>
  <si>
    <t>22.2.5</t>
  </si>
  <si>
    <t>22.2.6</t>
  </si>
  <si>
    <t>22.2.7</t>
  </si>
  <si>
    <t>23.</t>
  </si>
  <si>
    <t>23.2</t>
  </si>
  <si>
    <t>24.</t>
  </si>
  <si>
    <t>25.</t>
  </si>
  <si>
    <t>25.2</t>
  </si>
  <si>
    <t>25.6.1</t>
  </si>
  <si>
    <t>25.6.2</t>
  </si>
  <si>
    <t>25.6.3</t>
  </si>
  <si>
    <t>25.6.4</t>
  </si>
  <si>
    <t>26.</t>
  </si>
  <si>
    <t>26.2</t>
  </si>
  <si>
    <t>Отчет об исполнении управляющей организацией ООО "ГУК "Привокзальная" договора управления за 2023 год по дому № 7  ул. 4-я Пятилетка                                            в г. Липецке</t>
  </si>
  <si>
    <t>31.03.2024 г.</t>
  </si>
  <si>
    <t>01.01.2023 г.</t>
  </si>
  <si>
    <t>31.12.2023 г.</t>
  </si>
  <si>
    <t>01.01.23-30.09.23</t>
  </si>
  <si>
    <t>01.10.23-31.12.23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</si>
</sst>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42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3" applyNumberFormat="0" applyAlignment="0" applyProtection="0"/>
    <xf numFmtId="0" fontId="24" fillId="27" borderId="4" applyNumberFormat="0" applyAlignment="0" applyProtection="0"/>
    <xf numFmtId="0" fontId="25" fillId="27" borderId="3" applyNumberFormat="0" applyAlignment="0" applyProtection="0"/>
    <xf numFmtId="170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8" borderId="9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9" fontId="21" fillId="0" borderId="0" applyFont="0" applyFill="0" applyBorder="0" applyAlignment="0" applyProtection="0"/>
    <xf numFmtId="0" fontId="35" fillId="0" borderId="11" applyNumberFormat="0" applyFill="0" applyAlignment="0" applyProtection="0"/>
    <xf numFmtId="0" fontId="36" fillId="0" borderId="0" applyNumberForma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38" fillId="0" borderId="12" xfId="0" applyFont="1" applyFill="1" applyBorder="1" applyAlignment="1">
      <alignment horizontal="center" vertical="center" wrapText="1"/>
    </xf>
    <xf numFmtId="4" fontId="38" fillId="0" borderId="0" xfId="0" applyNumberFormat="1" applyFont="1" applyFill="1" applyAlignment="1">
      <alignment horizontal="center" vertical="center" wrapText="1"/>
    </xf>
    <xf numFmtId="0" fontId="39" fillId="0" borderId="0" xfId="0" applyFont="1" applyFill="1" applyAlignment="1">
      <alignment/>
    </xf>
    <xf numFmtId="0" fontId="40" fillId="0" borderId="12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 vertical="center" wrapText="1"/>
    </xf>
    <xf numFmtId="0" fontId="41" fillId="0" borderId="0" xfId="0" applyFont="1" applyFill="1" applyAlignment="1">
      <alignment/>
    </xf>
    <xf numFmtId="49" fontId="38" fillId="0" borderId="12" xfId="0" applyNumberFormat="1" applyFont="1" applyFill="1" applyBorder="1" applyAlignment="1">
      <alignment horizontal="center" vertical="center" wrapText="1"/>
    </xf>
    <xf numFmtId="4" fontId="40" fillId="0" borderId="12" xfId="0" applyNumberFormat="1" applyFont="1" applyFill="1" applyBorder="1" applyAlignment="1">
      <alignment horizontal="center" vertical="center" wrapText="1"/>
    </xf>
    <xf numFmtId="49" fontId="38" fillId="0" borderId="0" xfId="0" applyNumberFormat="1" applyFont="1" applyFill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top" wrapText="1"/>
    </xf>
    <xf numFmtId="4" fontId="38" fillId="0" borderId="12" xfId="0" applyNumberFormat="1" applyFont="1" applyFill="1" applyBorder="1" applyAlignment="1">
      <alignment horizontal="center" vertical="top" wrapText="1"/>
    </xf>
    <xf numFmtId="0" fontId="38" fillId="0" borderId="0" xfId="0" applyFont="1" applyFill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179" fontId="38" fillId="0" borderId="12" xfId="0" applyNumberFormat="1" applyFont="1" applyFill="1" applyBorder="1" applyAlignment="1">
      <alignment vertical="center" wrapText="1"/>
    </xf>
    <xf numFmtId="179" fontId="40" fillId="0" borderId="12" xfId="0" applyNumberFormat="1" applyFont="1" applyFill="1" applyBorder="1" applyAlignment="1">
      <alignment vertical="center" wrapText="1"/>
    </xf>
    <xf numFmtId="4" fontId="40" fillId="0" borderId="12" xfId="0" applyNumberFormat="1" applyFont="1" applyFill="1" applyBorder="1" applyAlignment="1">
      <alignment horizontal="right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49" fontId="40" fillId="0" borderId="0" xfId="0" applyNumberFormat="1" applyFont="1" applyFill="1" applyAlignment="1">
      <alignment horizontal="center" vertical="center" wrapText="1"/>
    </xf>
    <xf numFmtId="0" fontId="40" fillId="0" borderId="12" xfId="0" applyFont="1" applyFill="1" applyBorder="1" applyAlignment="1">
      <alignment horizontal="center" wrapText="1"/>
    </xf>
    <xf numFmtId="0" fontId="38" fillId="0" borderId="12" xfId="0" applyFont="1" applyFill="1" applyBorder="1" applyAlignment="1">
      <alignment wrapText="1"/>
    </xf>
    <xf numFmtId="0" fontId="38" fillId="0" borderId="12" xfId="0" applyFont="1" applyFill="1" applyBorder="1" applyAlignment="1">
      <alignment horizontal="center" vertical="center"/>
    </xf>
    <xf numFmtId="179" fontId="38" fillId="0" borderId="12" xfId="0" applyNumberFormat="1" applyFont="1" applyFill="1" applyBorder="1" applyAlignment="1">
      <alignment/>
    </xf>
    <xf numFmtId="179" fontId="38" fillId="0" borderId="12" xfId="0" applyNumberFormat="1" applyFont="1" applyFill="1" applyBorder="1" applyAlignment="1">
      <alignment vertical="center"/>
    </xf>
    <xf numFmtId="181" fontId="38" fillId="0" borderId="12" xfId="0" applyNumberFormat="1" applyFont="1" applyFill="1" applyBorder="1" applyAlignment="1">
      <alignment/>
    </xf>
    <xf numFmtId="181" fontId="38" fillId="0" borderId="12" xfId="0" applyNumberFormat="1" applyFont="1" applyFill="1" applyBorder="1" applyAlignment="1">
      <alignment vertical="center"/>
    </xf>
    <xf numFmtId="0" fontId="38" fillId="0" borderId="12" xfId="0" applyFont="1" applyFill="1" applyBorder="1" applyAlignment="1">
      <alignment/>
    </xf>
    <xf numFmtId="0" fontId="38" fillId="0" borderId="12" xfId="0" applyFont="1" applyFill="1" applyBorder="1" applyAlignment="1">
      <alignment horizontal="center"/>
    </xf>
    <xf numFmtId="0" fontId="38" fillId="0" borderId="12" xfId="0" applyFont="1" applyFill="1" applyBorder="1" applyAlignment="1">
      <alignment vertical="center" wrapText="1"/>
    </xf>
    <xf numFmtId="179" fontId="38" fillId="0" borderId="12" xfId="0" applyNumberFormat="1" applyFont="1" applyFill="1" applyBorder="1" applyAlignment="1">
      <alignment horizontal="right" vertical="center"/>
    </xf>
    <xf numFmtId="1" fontId="38" fillId="0" borderId="12" xfId="0" applyNumberFormat="1" applyFont="1" applyFill="1" applyBorder="1" applyAlignment="1">
      <alignment horizontal="center" vertical="center" wrapText="1"/>
    </xf>
    <xf numFmtId="2" fontId="38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2\&#1043;&#1059;&#1050;\&#1059;&#1087;&#1088;&#1072;&#1074;&#1083;&#1077;&#1085;&#1080;&#1077;%20&#1059;&#1054;\&#1091;&#1083;.%204-&#1103;%20&#1055;&#1103;&#1090;&#1080;&#1083;&#1077;&#1090;&#1082;&#1072;,%20&#1076;.%207%20202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3\&#1058;&#1072;&#1088;&#1080;&#1092;%20&#1075;&#1086;&#1076;%20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4662.88</v>
          </cell>
        </row>
        <row r="24">
          <cell r="D24">
            <v>-298039.2660840496</v>
          </cell>
        </row>
        <row r="25">
          <cell r="D25">
            <v>136068.06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К 2023"/>
      <sheetName val="УК 2022"/>
      <sheetName val="ГУК 2023"/>
      <sheetName val="ГУК 2022"/>
      <sheetName val="Плеханова 3 2022"/>
      <sheetName val="Плеханова, 3 2023"/>
      <sheetName val="Зегеля, 21а 2022-2023"/>
      <sheetName val="Зегеля 21а 2021-2022"/>
      <sheetName val="Кротевича, 5 2022-2023"/>
      <sheetName val="Кротевича 5 2021-2022"/>
      <sheetName val="УК 2021"/>
      <sheetName val="Плеханова  3, с 01.05.2021"/>
      <sheetName val="УК 2020"/>
      <sheetName val="Плеханова 3 с 01.05.2020"/>
      <sheetName val="ГУК 2021"/>
      <sheetName val="Желябова 4 с 01.07.2021"/>
      <sheetName val="ГУК 2020"/>
      <sheetName val="4 Пятилетка 5 с 01.04.2020"/>
      <sheetName val="ГУК 2019"/>
      <sheetName val="УК 2019"/>
      <sheetName val="Плеханова 3 с 01.09.18"/>
      <sheetName val="Зегеля 21а"/>
      <sheetName val="Зегеля 21а СТОЯНКА"/>
      <sheetName val="Зегеля 21а с 01.10.2021"/>
      <sheetName val="Зегеля 21а с 01.10.22"/>
      <sheetName val="Шкатова 4 с 01.04.22"/>
      <sheetName val="Шкатова 4 с 01.04.2021"/>
      <sheetName val="Шкатова 4 с 01.04.2020"/>
      <sheetName val="Шкатова, 4 с 01.06.18"/>
      <sheetName val="Шкатова, 4 с 01.04.2020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2">
        <row r="124">
          <cell r="BJ124">
            <v>93792.00892934913</v>
          </cell>
        </row>
        <row r="125">
          <cell r="BJ125">
            <v>100861.46772342324</v>
          </cell>
        </row>
        <row r="126">
          <cell r="BJ126">
            <v>23957.78368504304</v>
          </cell>
        </row>
      </sheetData>
      <sheetData sheetId="3">
        <row r="124">
          <cell r="BJ124">
            <v>251453.10704919335</v>
          </cell>
        </row>
        <row r="125">
          <cell r="BJ125">
            <v>270406.07968746143</v>
          </cell>
        </row>
        <row r="126">
          <cell r="BJ126">
            <v>64229.98306982049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0"/>
  <sheetViews>
    <sheetView tabSelected="1" view="pageBreakPreview" zoomScaleNormal="90" zoomScaleSheetLayoutView="100" zoomScalePageLayoutView="0" workbookViewId="0" topLeftCell="A1">
      <selection activeCell="P11" sqref="P11"/>
    </sheetView>
  </sheetViews>
  <sheetFormatPr defaultColWidth="9.140625" defaultRowHeight="15"/>
  <cols>
    <col min="1" max="1" width="9.140625" style="9" customWidth="1"/>
    <col min="2" max="2" width="62.421875" style="12" customWidth="1"/>
    <col min="3" max="3" width="24.28125" style="12" customWidth="1"/>
    <col min="4" max="4" width="49.421875" style="12" customWidth="1"/>
    <col min="5" max="5" width="18.7109375" style="2" hidden="1" customWidth="1"/>
    <col min="6" max="6" width="20.7109375" style="12" hidden="1" customWidth="1"/>
    <col min="7" max="11" width="9.140625" style="12" hidden="1" customWidth="1"/>
    <col min="12" max="21" width="9.140625" style="12" customWidth="1"/>
    <col min="22" max="27" width="9.140625" style="3" customWidth="1"/>
    <col min="28" max="16384" width="9.140625" style="3" customWidth="1"/>
  </cols>
  <sheetData>
    <row r="1" ht="15.75">
      <c r="E1" s="2" t="s">
        <v>115</v>
      </c>
    </row>
    <row r="2" spans="1:21" s="6" customFormat="1" ht="33.75" customHeight="1">
      <c r="A2" s="20" t="s">
        <v>242</v>
      </c>
      <c r="B2" s="20"/>
      <c r="C2" s="20"/>
      <c r="D2" s="20"/>
      <c r="E2" s="2">
        <v>4809.8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4" spans="1:4" ht="15.75">
      <c r="A4" s="7" t="s">
        <v>22</v>
      </c>
      <c r="B4" s="1" t="s">
        <v>23</v>
      </c>
      <c r="C4" s="1" t="s">
        <v>24</v>
      </c>
      <c r="D4" s="1" t="s">
        <v>25</v>
      </c>
    </row>
    <row r="5" spans="1:4" ht="15.75">
      <c r="A5" s="7" t="s">
        <v>28</v>
      </c>
      <c r="B5" s="1" t="s">
        <v>26</v>
      </c>
      <c r="C5" s="1" t="s">
        <v>27</v>
      </c>
      <c r="D5" s="1" t="s">
        <v>243</v>
      </c>
    </row>
    <row r="6" spans="1:4" ht="15.75">
      <c r="A6" s="7" t="s">
        <v>29</v>
      </c>
      <c r="B6" s="1" t="s">
        <v>30</v>
      </c>
      <c r="C6" s="1" t="s">
        <v>27</v>
      </c>
      <c r="D6" s="1" t="s">
        <v>244</v>
      </c>
    </row>
    <row r="7" spans="1:4" ht="15.75">
      <c r="A7" s="7" t="s">
        <v>16</v>
      </c>
      <c r="B7" s="1" t="s">
        <v>31</v>
      </c>
      <c r="C7" s="1" t="s">
        <v>27</v>
      </c>
      <c r="D7" s="1" t="s">
        <v>245</v>
      </c>
    </row>
    <row r="8" spans="1:4" ht="42.75" customHeight="1">
      <c r="A8" s="19" t="s">
        <v>63</v>
      </c>
      <c r="B8" s="19"/>
      <c r="C8" s="19"/>
      <c r="D8" s="19"/>
    </row>
    <row r="9" spans="1:4" ht="15.75">
      <c r="A9" s="7" t="s">
        <v>17</v>
      </c>
      <c r="B9" s="1" t="s">
        <v>32</v>
      </c>
      <c r="C9" s="1" t="s">
        <v>33</v>
      </c>
      <c r="D9" s="13">
        <f>'[1]по форме'!$D$23</f>
        <v>4662.88</v>
      </c>
    </row>
    <row r="10" spans="1:4" ht="15.75">
      <c r="A10" s="7" t="s">
        <v>18</v>
      </c>
      <c r="B10" s="1" t="s">
        <v>34</v>
      </c>
      <c r="C10" s="1" t="s">
        <v>33</v>
      </c>
      <c r="D10" s="13">
        <f>'[1]по форме'!$D$24</f>
        <v>-298039.2660840496</v>
      </c>
    </row>
    <row r="11" spans="1:4" ht="15.75">
      <c r="A11" s="7" t="s">
        <v>35</v>
      </c>
      <c r="B11" s="1" t="s">
        <v>36</v>
      </c>
      <c r="C11" s="1" t="s">
        <v>33</v>
      </c>
      <c r="D11" s="13">
        <f>'[1]по форме'!$D$25</f>
        <v>136068.06</v>
      </c>
    </row>
    <row r="12" spans="1:4" ht="31.5">
      <c r="A12" s="7" t="s">
        <v>37</v>
      </c>
      <c r="B12" s="1" t="s">
        <v>38</v>
      </c>
      <c r="C12" s="1" t="s">
        <v>33</v>
      </c>
      <c r="D12" s="13">
        <f>D13+D14+D15</f>
        <v>804700.4301442907</v>
      </c>
    </row>
    <row r="13" spans="1:4" ht="15.75">
      <c r="A13" s="7" t="s">
        <v>54</v>
      </c>
      <c r="B13" s="10" t="s">
        <v>39</v>
      </c>
      <c r="C13" s="1" t="s">
        <v>33</v>
      </c>
      <c r="D13" s="13">
        <f>'[2]ГУК 2022'!$BJ$125+'[2]ГУК 2023'!$BJ$125</f>
        <v>371267.54741088464</v>
      </c>
    </row>
    <row r="14" spans="1:4" ht="15.75">
      <c r="A14" s="7" t="s">
        <v>55</v>
      </c>
      <c r="B14" s="10" t="s">
        <v>40</v>
      </c>
      <c r="C14" s="1" t="s">
        <v>33</v>
      </c>
      <c r="D14" s="13">
        <f>'[2]ГУК 2022'!$BJ$124+'[2]ГУК 2023'!$BJ$124</f>
        <v>345245.1159785425</v>
      </c>
    </row>
    <row r="15" spans="1:4" ht="15.75">
      <c r="A15" s="7" t="s">
        <v>56</v>
      </c>
      <c r="B15" s="10" t="s">
        <v>41</v>
      </c>
      <c r="C15" s="1" t="s">
        <v>33</v>
      </c>
      <c r="D15" s="13">
        <f>'[2]ГУК 2022'!$BJ$126+'[2]ГУК 2023'!$BJ$126</f>
        <v>88187.76675486352</v>
      </c>
    </row>
    <row r="16" spans="1:6" ht="15.75">
      <c r="A16" s="10" t="s">
        <v>42</v>
      </c>
      <c r="B16" s="10" t="s">
        <v>43</v>
      </c>
      <c r="C16" s="10" t="s">
        <v>33</v>
      </c>
      <c r="D16" s="11">
        <f>D17</f>
        <v>797455.1101442906</v>
      </c>
      <c r="E16" s="2">
        <v>797455.11</v>
      </c>
      <c r="F16" s="2">
        <f>D16-E16</f>
        <v>0.00014429062139242887</v>
      </c>
    </row>
    <row r="17" spans="1:4" ht="31.5">
      <c r="A17" s="10" t="s">
        <v>19</v>
      </c>
      <c r="B17" s="10" t="s">
        <v>57</v>
      </c>
      <c r="C17" s="10" t="s">
        <v>33</v>
      </c>
      <c r="D17" s="11">
        <f>D12-D25+D104+D120</f>
        <v>797455.1101442906</v>
      </c>
    </row>
    <row r="18" spans="1:4" ht="31.5">
      <c r="A18" s="10" t="s">
        <v>44</v>
      </c>
      <c r="B18" s="10" t="s">
        <v>58</v>
      </c>
      <c r="C18" s="10" t="s">
        <v>33</v>
      </c>
      <c r="D18" s="11">
        <v>0</v>
      </c>
    </row>
    <row r="19" spans="1:4" ht="15.75">
      <c r="A19" s="10" t="s">
        <v>20</v>
      </c>
      <c r="B19" s="10" t="s">
        <v>45</v>
      </c>
      <c r="C19" s="10" t="s">
        <v>33</v>
      </c>
      <c r="D19" s="11">
        <v>0</v>
      </c>
    </row>
    <row r="20" spans="1:4" ht="15.75">
      <c r="A20" s="10" t="s">
        <v>21</v>
      </c>
      <c r="B20" s="10" t="s">
        <v>46</v>
      </c>
      <c r="C20" s="10" t="s">
        <v>33</v>
      </c>
      <c r="D20" s="11">
        <v>0</v>
      </c>
    </row>
    <row r="21" spans="1:4" ht="15.75">
      <c r="A21" s="10" t="s">
        <v>47</v>
      </c>
      <c r="B21" s="10" t="s">
        <v>48</v>
      </c>
      <c r="C21" s="10" t="s">
        <v>33</v>
      </c>
      <c r="D21" s="11">
        <v>0</v>
      </c>
    </row>
    <row r="22" spans="1:4" ht="15.75">
      <c r="A22" s="10" t="s">
        <v>49</v>
      </c>
      <c r="B22" s="10" t="s">
        <v>50</v>
      </c>
      <c r="C22" s="10" t="s">
        <v>33</v>
      </c>
      <c r="D22" s="11">
        <f>D16+D10+D9</f>
        <v>504078.724060241</v>
      </c>
    </row>
    <row r="23" spans="1:4" ht="15.75">
      <c r="A23" s="10" t="s">
        <v>51</v>
      </c>
      <c r="B23" s="10" t="s">
        <v>59</v>
      </c>
      <c r="C23" s="10" t="s">
        <v>33</v>
      </c>
      <c r="D23" s="11">
        <v>12386.61</v>
      </c>
    </row>
    <row r="24" spans="1:4" ht="15.75">
      <c r="A24" s="10" t="s">
        <v>52</v>
      </c>
      <c r="B24" s="10" t="s">
        <v>60</v>
      </c>
      <c r="C24" s="10" t="s">
        <v>33</v>
      </c>
      <c r="D24" s="11">
        <f>D22-D99</f>
        <v>-262251.2950885708</v>
      </c>
    </row>
    <row r="25" spans="1:5" ht="15.75">
      <c r="A25" s="10" t="s">
        <v>53</v>
      </c>
      <c r="B25" s="10" t="s">
        <v>61</v>
      </c>
      <c r="C25" s="10" t="s">
        <v>33</v>
      </c>
      <c r="D25" s="11">
        <v>166845.32</v>
      </c>
      <c r="E25" s="2">
        <f>D25+F16</f>
        <v>166845.32014429063</v>
      </c>
    </row>
    <row r="26" spans="1:4" ht="35.25" customHeight="1">
      <c r="A26" s="19" t="s">
        <v>62</v>
      </c>
      <c r="B26" s="19"/>
      <c r="C26" s="19"/>
      <c r="D26" s="19"/>
    </row>
    <row r="27" spans="1:21" s="6" customFormat="1" ht="37.5" customHeight="1">
      <c r="A27" s="14" t="s">
        <v>22</v>
      </c>
      <c r="B27" s="4" t="s">
        <v>64</v>
      </c>
      <c r="C27" s="4" t="s">
        <v>127</v>
      </c>
      <c r="D27" s="4" t="s">
        <v>128</v>
      </c>
      <c r="E27" s="18" t="s">
        <v>246</v>
      </c>
      <c r="F27" s="18" t="s">
        <v>247</v>
      </c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</row>
    <row r="28" spans="1:6" ht="15.75">
      <c r="A28" s="14" t="s">
        <v>129</v>
      </c>
      <c r="B28" s="21" t="s">
        <v>130</v>
      </c>
      <c r="C28" s="1"/>
      <c r="D28" s="13"/>
      <c r="E28" s="18"/>
      <c r="F28" s="18"/>
    </row>
    <row r="29" spans="1:6" ht="15.75">
      <c r="A29" s="7" t="s">
        <v>68</v>
      </c>
      <c r="B29" s="22" t="s">
        <v>131</v>
      </c>
      <c r="C29" s="23" t="s">
        <v>187</v>
      </c>
      <c r="D29" s="13">
        <f>E29*E$2*9+F29*E$2*3</f>
        <v>2115.2625671229757</v>
      </c>
      <c r="E29" s="24">
        <v>0.037371679389165594</v>
      </c>
      <c r="F29" s="25">
        <v>0.03447889970399999</v>
      </c>
    </row>
    <row r="30" spans="1:6" ht="15.75">
      <c r="A30" s="7" t="s">
        <v>70</v>
      </c>
      <c r="B30" s="22" t="s">
        <v>118</v>
      </c>
      <c r="C30" s="23" t="s">
        <v>187</v>
      </c>
      <c r="D30" s="13">
        <f aca="true" t="shared" si="0" ref="D30:D60">E30*E$2*9+F30*E$2*3</f>
        <v>1426.6234317402757</v>
      </c>
      <c r="E30" s="24">
        <v>0.0252050569649064</v>
      </c>
      <c r="F30" s="25">
        <v>0.023254042776</v>
      </c>
    </row>
    <row r="31" spans="1:6" ht="15.75">
      <c r="A31" s="7" t="s">
        <v>72</v>
      </c>
      <c r="B31" s="22" t="s">
        <v>132</v>
      </c>
      <c r="C31" s="23" t="s">
        <v>187</v>
      </c>
      <c r="D31" s="13">
        <f t="shared" si="0"/>
        <v>3859.0657280184214</v>
      </c>
      <c r="E31" s="24">
        <v>0.0681805509021882</v>
      </c>
      <c r="F31" s="25">
        <v>0.062902990038</v>
      </c>
    </row>
    <row r="32" spans="1:6" ht="15.75">
      <c r="A32" s="7" t="s">
        <v>122</v>
      </c>
      <c r="B32" s="22" t="s">
        <v>0</v>
      </c>
      <c r="C32" s="23" t="s">
        <v>187</v>
      </c>
      <c r="D32" s="13">
        <f t="shared" si="0"/>
        <v>39924.4843953134</v>
      </c>
      <c r="E32" s="24">
        <v>0.7053710748679144</v>
      </c>
      <c r="F32" s="25">
        <v>0.650771357937</v>
      </c>
    </row>
    <row r="33" spans="1:21" s="6" customFormat="1" ht="15.75">
      <c r="A33" s="7" t="s">
        <v>124</v>
      </c>
      <c r="B33" s="22" t="s">
        <v>133</v>
      </c>
      <c r="C33" s="23" t="s">
        <v>187</v>
      </c>
      <c r="D33" s="13">
        <f t="shared" si="0"/>
        <v>4611.30529310207</v>
      </c>
      <c r="E33" s="24">
        <v>0.0814708422764586</v>
      </c>
      <c r="F33" s="25">
        <v>0.07516453757399999</v>
      </c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</row>
    <row r="34" spans="1:6" ht="15.75">
      <c r="A34" s="7" t="s">
        <v>76</v>
      </c>
      <c r="B34" s="22" t="s">
        <v>119</v>
      </c>
      <c r="C34" s="23" t="s">
        <v>187</v>
      </c>
      <c r="D34" s="13">
        <f>E34*E$2*9+F34*E$2*3</f>
        <v>2.467258048743751</v>
      </c>
      <c r="E34" s="26">
        <v>4.35906058194E-05</v>
      </c>
      <c r="F34" s="27">
        <v>4.0216445999999996E-05</v>
      </c>
    </row>
    <row r="35" spans="1:6" ht="15.75">
      <c r="A35" s="7" t="s">
        <v>78</v>
      </c>
      <c r="B35" s="22" t="s">
        <v>15</v>
      </c>
      <c r="C35" s="23" t="s">
        <v>187</v>
      </c>
      <c r="D35" s="13">
        <f t="shared" si="0"/>
        <v>12760.590093156883</v>
      </c>
      <c r="E35" s="24">
        <v>0.22544940244777514</v>
      </c>
      <c r="F35" s="25">
        <v>0.20799834158849997</v>
      </c>
    </row>
    <row r="36" spans="1:6" ht="31.5">
      <c r="A36" s="7" t="s">
        <v>80</v>
      </c>
      <c r="B36" s="22" t="s">
        <v>134</v>
      </c>
      <c r="C36" s="23" t="s">
        <v>187</v>
      </c>
      <c r="D36" s="13">
        <f t="shared" si="0"/>
        <v>57.22667974169534</v>
      </c>
      <c r="E36" s="24">
        <v>0.00101105988497775</v>
      </c>
      <c r="F36" s="25">
        <v>0.0009327981224999999</v>
      </c>
    </row>
    <row r="37" spans="1:6" ht="15.75">
      <c r="A37" s="7" t="s">
        <v>81</v>
      </c>
      <c r="B37" s="22" t="s">
        <v>135</v>
      </c>
      <c r="C37" s="23" t="s">
        <v>187</v>
      </c>
      <c r="D37" s="13">
        <f t="shared" si="0"/>
        <v>9841.481146764032</v>
      </c>
      <c r="E37" s="24">
        <v>0.17387566151261669</v>
      </c>
      <c r="F37" s="25">
        <v>0.16041670035299999</v>
      </c>
    </row>
    <row r="38" spans="1:6" ht="15.75">
      <c r="A38" s="7" t="s">
        <v>126</v>
      </c>
      <c r="B38" s="22" t="s">
        <v>136</v>
      </c>
      <c r="C38" s="23" t="s">
        <v>187</v>
      </c>
      <c r="D38" s="13">
        <f t="shared" si="0"/>
        <v>23976.05983328799</v>
      </c>
      <c r="E38" s="24">
        <v>0.42360018800115107</v>
      </c>
      <c r="F38" s="25">
        <v>0.3908111338695</v>
      </c>
    </row>
    <row r="39" spans="1:6" ht="31.5">
      <c r="A39" s="7" t="s">
        <v>82</v>
      </c>
      <c r="B39" s="22" t="s">
        <v>137</v>
      </c>
      <c r="C39" s="23" t="s">
        <v>187</v>
      </c>
      <c r="D39" s="13">
        <f t="shared" si="0"/>
        <v>304.8434389114501</v>
      </c>
      <c r="E39" s="24">
        <v>0.0053858615190192</v>
      </c>
      <c r="F39" s="25">
        <v>0.004968965327999999</v>
      </c>
    </row>
    <row r="40" spans="1:6" ht="31.5">
      <c r="A40" s="7" t="s">
        <v>194</v>
      </c>
      <c r="B40" s="22" t="s">
        <v>138</v>
      </c>
      <c r="C40" s="23" t="s">
        <v>187</v>
      </c>
      <c r="D40" s="13">
        <f t="shared" si="0"/>
        <v>1101.1509741434957</v>
      </c>
      <c r="E40" s="24">
        <v>0.01945472954723055</v>
      </c>
      <c r="F40" s="25">
        <v>0.0179488232745</v>
      </c>
    </row>
    <row r="41" spans="1:6" ht="31.5">
      <c r="A41" s="7" t="s">
        <v>195</v>
      </c>
      <c r="B41" s="22" t="s">
        <v>139</v>
      </c>
      <c r="C41" s="23" t="s">
        <v>187</v>
      </c>
      <c r="D41" s="13">
        <f t="shared" si="0"/>
        <v>6606.905844860974</v>
      </c>
      <c r="E41" s="24">
        <v>0.1167283772833833</v>
      </c>
      <c r="F41" s="25">
        <v>0.10769293964699998</v>
      </c>
    </row>
    <row r="42" spans="1:6" ht="15.75">
      <c r="A42" s="7" t="s">
        <v>196</v>
      </c>
      <c r="B42" s="22" t="s">
        <v>140</v>
      </c>
      <c r="C42" s="23" t="s">
        <v>187</v>
      </c>
      <c r="D42" s="13">
        <f t="shared" si="0"/>
        <v>11963.939883195842</v>
      </c>
      <c r="E42" s="24">
        <v>0.21137448016875554</v>
      </c>
      <c r="F42" s="25">
        <v>0.19501289802449998</v>
      </c>
    </row>
    <row r="43" spans="1:6" ht="15.75">
      <c r="A43" s="7" t="s">
        <v>197</v>
      </c>
      <c r="B43" s="22" t="s">
        <v>141</v>
      </c>
      <c r="C43" s="23" t="s">
        <v>187</v>
      </c>
      <c r="D43" s="13">
        <f t="shared" si="0"/>
        <v>21864.498153238128</v>
      </c>
      <c r="E43" s="24">
        <v>0.38629389452071455</v>
      </c>
      <c r="F43" s="25">
        <v>0.3563925588345</v>
      </c>
    </row>
    <row r="44" spans="1:6" ht="15.75">
      <c r="A44" s="7" t="s">
        <v>198</v>
      </c>
      <c r="B44" s="22" t="s">
        <v>120</v>
      </c>
      <c r="C44" s="23" t="s">
        <v>187</v>
      </c>
      <c r="D44" s="13">
        <f t="shared" si="0"/>
        <v>12053.857732083396</v>
      </c>
      <c r="E44" s="24">
        <v>0.21296311558084036</v>
      </c>
      <c r="F44" s="25">
        <v>0.1964785640565</v>
      </c>
    </row>
    <row r="45" spans="1:6" ht="31.5">
      <c r="A45" s="7" t="s">
        <v>199</v>
      </c>
      <c r="B45" s="22" t="s">
        <v>142</v>
      </c>
      <c r="C45" s="23" t="s">
        <v>187</v>
      </c>
      <c r="D45" s="13">
        <f t="shared" si="0"/>
        <v>336.98632849091734</v>
      </c>
      <c r="E45" s="24">
        <v>0.00595375024483305</v>
      </c>
      <c r="F45" s="25">
        <v>0.0054928962495</v>
      </c>
    </row>
    <row r="46" spans="1:6" ht="15.75">
      <c r="A46" s="7" t="s">
        <v>200</v>
      </c>
      <c r="B46" s="22" t="s">
        <v>143</v>
      </c>
      <c r="C46" s="23" t="s">
        <v>187</v>
      </c>
      <c r="D46" s="13">
        <f t="shared" si="0"/>
        <v>2890.324269157506</v>
      </c>
      <c r="E46" s="24">
        <v>0.051065183867265454</v>
      </c>
      <c r="F46" s="25">
        <v>0.0471124493655</v>
      </c>
    </row>
    <row r="47" spans="1:6" ht="15.75">
      <c r="A47" s="7" t="s">
        <v>201</v>
      </c>
      <c r="B47" s="22" t="s">
        <v>14</v>
      </c>
      <c r="C47" s="23" t="s">
        <v>187</v>
      </c>
      <c r="D47" s="13">
        <f t="shared" si="0"/>
        <v>47556.05621480681</v>
      </c>
      <c r="E47" s="24">
        <v>0.8402028729181268</v>
      </c>
      <c r="F47" s="25">
        <v>0.7751664110325</v>
      </c>
    </row>
    <row r="48" spans="1:6" ht="31.5">
      <c r="A48" s="7" t="s">
        <v>202</v>
      </c>
      <c r="B48" s="22" t="s">
        <v>144</v>
      </c>
      <c r="C48" s="23" t="s">
        <v>187</v>
      </c>
      <c r="D48" s="13">
        <f t="shared" si="0"/>
        <v>4946.920922677019</v>
      </c>
      <c r="E48" s="24">
        <v>0.08740037551805864</v>
      </c>
      <c r="F48" s="25">
        <v>0.08063509135349999</v>
      </c>
    </row>
    <row r="49" spans="1:6" ht="31.5">
      <c r="A49" s="7" t="s">
        <v>203</v>
      </c>
      <c r="B49" s="22" t="s">
        <v>145</v>
      </c>
      <c r="C49" s="23" t="s">
        <v>187</v>
      </c>
      <c r="D49" s="13">
        <f t="shared" si="0"/>
        <v>10768.4162886879</v>
      </c>
      <c r="E49" s="24">
        <v>0.19025240994893294</v>
      </c>
      <c r="F49" s="25">
        <v>0.17552579569049997</v>
      </c>
    </row>
    <row r="50" spans="1:6" ht="31.5">
      <c r="A50" s="7" t="s">
        <v>204</v>
      </c>
      <c r="B50" s="22" t="s">
        <v>146</v>
      </c>
      <c r="C50" s="23" t="s">
        <v>187</v>
      </c>
      <c r="D50" s="13">
        <f t="shared" si="0"/>
        <v>3934.11149366771</v>
      </c>
      <c r="E50" s="24">
        <v>0.06950643182919496</v>
      </c>
      <c r="F50" s="25">
        <v>0.0641262402705</v>
      </c>
    </row>
    <row r="51" spans="1:6" ht="31.5">
      <c r="A51" s="7" t="s">
        <v>205</v>
      </c>
      <c r="B51" s="22" t="s">
        <v>147</v>
      </c>
      <c r="C51" s="23" t="s">
        <v>187</v>
      </c>
      <c r="D51" s="13">
        <f t="shared" si="0"/>
        <v>7614.438083043804</v>
      </c>
      <c r="E51" s="24">
        <v>0.13452908550979994</v>
      </c>
      <c r="F51" s="25">
        <v>0.12411577222049998</v>
      </c>
    </row>
    <row r="52" spans="1:6" ht="15.75">
      <c r="A52" s="7" t="s">
        <v>206</v>
      </c>
      <c r="B52" s="22" t="s">
        <v>116</v>
      </c>
      <c r="C52" s="23" t="s">
        <v>187</v>
      </c>
      <c r="D52" s="13">
        <f t="shared" si="0"/>
        <v>5462.509319918664</v>
      </c>
      <c r="E52" s="24">
        <v>0.09650960128415159</v>
      </c>
      <c r="F52" s="25">
        <v>0.08903921144399998</v>
      </c>
    </row>
    <row r="53" spans="1:6" ht="15.75">
      <c r="A53" s="7" t="s">
        <v>207</v>
      </c>
      <c r="B53" s="22" t="s">
        <v>148</v>
      </c>
      <c r="C53" s="23" t="s">
        <v>187</v>
      </c>
      <c r="D53" s="13">
        <f t="shared" si="0"/>
        <v>1547.9988207493082</v>
      </c>
      <c r="E53" s="24">
        <v>0.027349472601188547</v>
      </c>
      <c r="F53" s="25">
        <v>0.025232468494499994</v>
      </c>
    </row>
    <row r="54" spans="1:6" ht="31.5">
      <c r="A54" s="7" t="s">
        <v>208</v>
      </c>
      <c r="B54" s="22" t="s">
        <v>149</v>
      </c>
      <c r="C54" s="23" t="s">
        <v>187</v>
      </c>
      <c r="D54" s="13">
        <f t="shared" si="0"/>
        <v>19779.66510204966</v>
      </c>
      <c r="E54" s="24">
        <v>0.34945983260332153</v>
      </c>
      <c r="F54" s="25">
        <v>0.32240966196449994</v>
      </c>
    </row>
    <row r="55" spans="1:6" ht="15.75">
      <c r="A55" s="7" t="s">
        <v>209</v>
      </c>
      <c r="B55" s="22" t="s">
        <v>150</v>
      </c>
      <c r="C55" s="23" t="s">
        <v>187</v>
      </c>
      <c r="D55" s="13">
        <f t="shared" si="0"/>
        <v>2741.397831937501</v>
      </c>
      <c r="E55" s="24">
        <v>0.048434006466</v>
      </c>
      <c r="F55" s="25">
        <v>0.04468493999999999</v>
      </c>
    </row>
    <row r="56" spans="1:6" ht="15.75">
      <c r="A56" s="7" t="s">
        <v>210</v>
      </c>
      <c r="B56" s="22" t="s">
        <v>151</v>
      </c>
      <c r="C56" s="23" t="s">
        <v>188</v>
      </c>
      <c r="D56" s="13">
        <f t="shared" si="0"/>
        <v>18098.914091288778</v>
      </c>
      <c r="E56" s="24">
        <v>0.31976494323901694</v>
      </c>
      <c r="F56" s="25">
        <v>0.29501332525049995</v>
      </c>
    </row>
    <row r="57" spans="1:6" ht="31.5">
      <c r="A57" s="7" t="s">
        <v>211</v>
      </c>
      <c r="B57" s="22" t="s">
        <v>152</v>
      </c>
      <c r="C57" s="23" t="s">
        <v>6</v>
      </c>
      <c r="D57" s="13">
        <f t="shared" si="0"/>
        <v>15126.073747389955</v>
      </c>
      <c r="E57" s="24">
        <v>0.2672418957771249</v>
      </c>
      <c r="F57" s="25">
        <v>0.246555859191</v>
      </c>
    </row>
    <row r="58" spans="1:6" ht="15.75">
      <c r="A58" s="7" t="s">
        <v>212</v>
      </c>
      <c r="B58" s="22" t="s">
        <v>153</v>
      </c>
      <c r="C58" s="23" t="s">
        <v>6</v>
      </c>
      <c r="D58" s="13">
        <f t="shared" si="0"/>
        <v>3933.026818266629</v>
      </c>
      <c r="E58" s="24">
        <v>0.069487268184</v>
      </c>
      <c r="F58" s="25">
        <v>0.06410856</v>
      </c>
    </row>
    <row r="59" spans="1:21" s="6" customFormat="1" ht="24.75" customHeight="1">
      <c r="A59" s="7" t="s">
        <v>213</v>
      </c>
      <c r="B59" s="22" t="s">
        <v>154</v>
      </c>
      <c r="C59" s="23" t="s">
        <v>189</v>
      </c>
      <c r="D59" s="13">
        <f t="shared" si="0"/>
        <v>23518.17786040863</v>
      </c>
      <c r="E59" s="24">
        <v>0.41551049807116736</v>
      </c>
      <c r="F59" s="25">
        <v>0.38334763176599995</v>
      </c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</row>
    <row r="60" spans="1:6" ht="15.75">
      <c r="A60" s="7" t="s">
        <v>214</v>
      </c>
      <c r="B60" s="22" t="s">
        <v>155</v>
      </c>
      <c r="C60" s="23" t="s">
        <v>189</v>
      </c>
      <c r="D60" s="13">
        <f t="shared" si="0"/>
        <v>2030.347769278712</v>
      </c>
      <c r="E60" s="24">
        <v>0.03587143603888125</v>
      </c>
      <c r="F60" s="25">
        <v>0.0330947836875</v>
      </c>
    </row>
    <row r="61" spans="1:6" ht="15.75">
      <c r="A61" s="14" t="s">
        <v>215</v>
      </c>
      <c r="B61" s="21" t="s">
        <v>182</v>
      </c>
      <c r="C61" s="23"/>
      <c r="D61" s="1"/>
      <c r="E61" s="24"/>
      <c r="F61" s="15"/>
    </row>
    <row r="62" spans="1:6" ht="31.5">
      <c r="A62" s="7" t="s">
        <v>216</v>
      </c>
      <c r="B62" s="22" t="s">
        <v>161</v>
      </c>
      <c r="C62" s="23"/>
      <c r="D62" s="1"/>
      <c r="E62" s="24"/>
      <c r="F62" s="15"/>
    </row>
    <row r="63" spans="1:6" ht="31.5">
      <c r="A63" s="7" t="s">
        <v>217</v>
      </c>
      <c r="B63" s="22" t="s">
        <v>8</v>
      </c>
      <c r="C63" s="23" t="s">
        <v>190</v>
      </c>
      <c r="D63" s="13">
        <f aca="true" t="shared" si="1" ref="D63:D98">E63*E$2*9+F63*E$2*3</f>
        <v>10897.056381951566</v>
      </c>
      <c r="E63" s="24">
        <v>0.19252517570235</v>
      </c>
      <c r="F63" s="25">
        <v>0.1776226365</v>
      </c>
    </row>
    <row r="64" spans="1:6" ht="31.5">
      <c r="A64" s="7" t="s">
        <v>218</v>
      </c>
      <c r="B64" s="22" t="s">
        <v>156</v>
      </c>
      <c r="C64" s="23" t="s">
        <v>11</v>
      </c>
      <c r="D64" s="13">
        <f t="shared" si="1"/>
        <v>20629.0186853297</v>
      </c>
      <c r="E64" s="24">
        <v>0.36446589865665</v>
      </c>
      <c r="F64" s="25">
        <v>0.3362541735</v>
      </c>
    </row>
    <row r="65" spans="1:21" s="6" customFormat="1" ht="28.5" customHeight="1">
      <c r="A65" s="7" t="s">
        <v>219</v>
      </c>
      <c r="B65" s="22" t="s">
        <v>157</v>
      </c>
      <c r="C65" s="23" t="s">
        <v>10</v>
      </c>
      <c r="D65" s="13">
        <f t="shared" si="1"/>
        <v>5277.190826479689</v>
      </c>
      <c r="E65" s="24">
        <v>0.09323546244705</v>
      </c>
      <c r="F65" s="25">
        <v>0.08601850949999999</v>
      </c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</row>
    <row r="66" spans="1:6" ht="15.75">
      <c r="A66" s="7" t="s">
        <v>220</v>
      </c>
      <c r="B66" s="22" t="s">
        <v>13</v>
      </c>
      <c r="C66" s="23" t="s">
        <v>10</v>
      </c>
      <c r="D66" s="13">
        <f t="shared" si="1"/>
        <v>10828.521436153129</v>
      </c>
      <c r="E66" s="24">
        <v>0.1913143255407</v>
      </c>
      <c r="F66" s="25">
        <v>0.17650551299999998</v>
      </c>
    </row>
    <row r="67" spans="1:6" ht="15.75">
      <c r="A67" s="7" t="s">
        <v>221</v>
      </c>
      <c r="B67" s="22" t="s">
        <v>121</v>
      </c>
      <c r="C67" s="23" t="s">
        <v>187</v>
      </c>
      <c r="D67" s="13">
        <f t="shared" si="1"/>
        <v>2809.9327777359385</v>
      </c>
      <c r="E67" s="24">
        <v>0.04964485662765</v>
      </c>
      <c r="F67" s="25">
        <v>0.0458020635</v>
      </c>
    </row>
    <row r="68" spans="1:6" ht="31.5">
      <c r="A68" s="7" t="s">
        <v>222</v>
      </c>
      <c r="B68" s="22" t="s">
        <v>158</v>
      </c>
      <c r="C68" s="23" t="s">
        <v>187</v>
      </c>
      <c r="D68" s="13">
        <f t="shared" si="1"/>
        <v>14803.548292462507</v>
      </c>
      <c r="E68" s="24">
        <v>0.2615436349164</v>
      </c>
      <c r="F68" s="25">
        <v>0.24129867599999996</v>
      </c>
    </row>
    <row r="69" spans="1:6" ht="15.75">
      <c r="A69" s="7" t="s">
        <v>223</v>
      </c>
      <c r="B69" s="22" t="s">
        <v>159</v>
      </c>
      <c r="C69" s="23" t="s">
        <v>9</v>
      </c>
      <c r="D69" s="13">
        <f t="shared" si="1"/>
        <v>3015.537615131251</v>
      </c>
      <c r="E69" s="24">
        <v>0.05327740711259999</v>
      </c>
      <c r="F69" s="25">
        <v>0.04915343399999999</v>
      </c>
    </row>
    <row r="70" spans="1:6" ht="15.75">
      <c r="A70" s="7" t="s">
        <v>224</v>
      </c>
      <c r="B70" s="22" t="s">
        <v>160</v>
      </c>
      <c r="C70" s="23" t="s">
        <v>7</v>
      </c>
      <c r="D70" s="13">
        <f t="shared" si="1"/>
        <v>2330.188157146876</v>
      </c>
      <c r="E70" s="24">
        <v>0.04116890549610001</v>
      </c>
      <c r="F70" s="25">
        <v>0.037982199</v>
      </c>
    </row>
    <row r="71" spans="1:21" s="6" customFormat="1" ht="31.5">
      <c r="A71" s="7" t="s">
        <v>71</v>
      </c>
      <c r="B71" s="22" t="s">
        <v>162</v>
      </c>
      <c r="C71" s="4"/>
      <c r="D71" s="4"/>
      <c r="E71" s="24"/>
      <c r="F71" s="16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</row>
    <row r="72" spans="1:6" ht="15.75">
      <c r="A72" s="7" t="s">
        <v>225</v>
      </c>
      <c r="B72" s="22" t="s">
        <v>163</v>
      </c>
      <c r="C72" s="23" t="s">
        <v>11</v>
      </c>
      <c r="D72" s="13">
        <f t="shared" si="1"/>
        <v>18367.36547398126</v>
      </c>
      <c r="E72" s="24">
        <v>0.3245078433222</v>
      </c>
      <c r="F72" s="25">
        <v>0.29938909799999996</v>
      </c>
    </row>
    <row r="73" spans="1:6" ht="15.75">
      <c r="A73" s="7" t="s">
        <v>226</v>
      </c>
      <c r="B73" s="22" t="s">
        <v>164</v>
      </c>
      <c r="C73" s="23" t="s">
        <v>11</v>
      </c>
      <c r="D73" s="13">
        <f t="shared" si="1"/>
        <v>43999.43520259689</v>
      </c>
      <c r="E73" s="24">
        <v>0.7773658037793</v>
      </c>
      <c r="F73" s="25">
        <v>0.717193287</v>
      </c>
    </row>
    <row r="74" spans="1:6" ht="15.75">
      <c r="A74" s="7" t="s">
        <v>227</v>
      </c>
      <c r="B74" s="22" t="s">
        <v>117</v>
      </c>
      <c r="C74" s="23" t="s">
        <v>191</v>
      </c>
      <c r="D74" s="13">
        <f t="shared" si="1"/>
        <v>3906.4919105109398</v>
      </c>
      <c r="E74" s="24">
        <v>0.06901845921405</v>
      </c>
      <c r="F74" s="25">
        <v>0.0636760395</v>
      </c>
    </row>
    <row r="75" spans="1:6" ht="15.75">
      <c r="A75" s="7" t="s">
        <v>228</v>
      </c>
      <c r="B75" s="22" t="s">
        <v>165</v>
      </c>
      <c r="C75" s="23" t="s">
        <v>9</v>
      </c>
      <c r="D75" s="13">
        <f t="shared" si="1"/>
        <v>1644.838699162501</v>
      </c>
      <c r="E75" s="24">
        <v>0.029060403879600002</v>
      </c>
      <c r="F75" s="25">
        <v>0.026810964</v>
      </c>
    </row>
    <row r="76" spans="1:6" ht="15.75">
      <c r="A76" s="7" t="s">
        <v>229</v>
      </c>
      <c r="B76" s="22" t="s">
        <v>166</v>
      </c>
      <c r="C76" s="23" t="s">
        <v>12</v>
      </c>
      <c r="D76" s="13">
        <f t="shared" si="1"/>
        <v>19463.924606756256</v>
      </c>
      <c r="E76" s="24">
        <v>0.3438814459085999</v>
      </c>
      <c r="F76" s="25">
        <v>0.3172630739999999</v>
      </c>
    </row>
    <row r="77" spans="1:21" s="6" customFormat="1" ht="15.75">
      <c r="A77" s="7" t="s">
        <v>230</v>
      </c>
      <c r="B77" s="22" t="s">
        <v>167</v>
      </c>
      <c r="C77" s="23" t="s">
        <v>11</v>
      </c>
      <c r="D77" s="13">
        <f t="shared" si="1"/>
        <v>822.4193495812505</v>
      </c>
      <c r="E77" s="24">
        <v>0.014530201939800001</v>
      </c>
      <c r="F77" s="25">
        <v>0.013405482</v>
      </c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</row>
    <row r="78" spans="1:6" ht="15.75">
      <c r="A78" s="14" t="s">
        <v>231</v>
      </c>
      <c r="B78" s="21" t="s">
        <v>183</v>
      </c>
      <c r="C78" s="1"/>
      <c r="D78" s="13">
        <f t="shared" si="1"/>
        <v>0</v>
      </c>
      <c r="E78" s="24"/>
      <c r="F78" s="15"/>
    </row>
    <row r="79" spans="1:6" ht="15.75">
      <c r="A79" s="7" t="s">
        <v>65</v>
      </c>
      <c r="B79" s="28" t="s">
        <v>2</v>
      </c>
      <c r="C79" s="29" t="s">
        <v>192</v>
      </c>
      <c r="D79" s="13">
        <f t="shared" si="1"/>
        <v>3542.434278429639</v>
      </c>
      <c r="E79" s="24">
        <v>0.0625864231553652</v>
      </c>
      <c r="F79" s="15">
        <v>0.05774187946799999</v>
      </c>
    </row>
    <row r="80" spans="1:6" ht="15.75">
      <c r="A80" s="7" t="s">
        <v>232</v>
      </c>
      <c r="B80" s="28" t="s">
        <v>3</v>
      </c>
      <c r="C80" s="29" t="s">
        <v>187</v>
      </c>
      <c r="D80" s="13">
        <f t="shared" si="1"/>
        <v>2039.2573122325086</v>
      </c>
      <c r="E80" s="24">
        <v>0.03602884655989575</v>
      </c>
      <c r="F80" s="15">
        <v>0.0332400097425</v>
      </c>
    </row>
    <row r="81" spans="1:6" ht="31.5">
      <c r="A81" s="14" t="s">
        <v>233</v>
      </c>
      <c r="B81" s="21" t="s">
        <v>184</v>
      </c>
      <c r="C81" s="1"/>
      <c r="D81" s="1"/>
      <c r="E81" s="24"/>
      <c r="F81" s="15"/>
    </row>
    <row r="82" spans="1:6" ht="31.5">
      <c r="A82" s="7" t="s">
        <v>66</v>
      </c>
      <c r="B82" s="30" t="s">
        <v>168</v>
      </c>
      <c r="C82" s="1" t="s">
        <v>193</v>
      </c>
      <c r="D82" s="13">
        <f t="shared" si="1"/>
        <v>1755.8653113559697</v>
      </c>
      <c r="E82" s="24">
        <v>0.031021981141473</v>
      </c>
      <c r="F82" s="15">
        <v>0.02862070407</v>
      </c>
    </row>
    <row r="83" spans="1:21" s="6" customFormat="1" ht="15.75">
      <c r="A83" s="7" t="s">
        <v>73</v>
      </c>
      <c r="B83" s="22" t="s">
        <v>169</v>
      </c>
      <c r="C83" s="23" t="s">
        <v>187</v>
      </c>
      <c r="D83" s="13">
        <f t="shared" si="1"/>
        <v>4271.851706562409</v>
      </c>
      <c r="E83" s="24">
        <v>0.07547350142580614</v>
      </c>
      <c r="F83" s="15">
        <v>0.06963142487849998</v>
      </c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</row>
    <row r="84" spans="1:6" ht="15.75">
      <c r="A84" s="14" t="s">
        <v>234</v>
      </c>
      <c r="B84" s="21" t="s">
        <v>185</v>
      </c>
      <c r="C84" s="1"/>
      <c r="D84" s="1"/>
      <c r="E84" s="13"/>
      <c r="F84" s="15"/>
    </row>
    <row r="85" spans="1:6" ht="31.5">
      <c r="A85" s="7" t="s">
        <v>67</v>
      </c>
      <c r="B85" s="22" t="s">
        <v>170</v>
      </c>
      <c r="C85" s="23" t="s">
        <v>5</v>
      </c>
      <c r="D85" s="13">
        <f t="shared" si="1"/>
        <v>48721.49296810923</v>
      </c>
      <c r="E85" s="31">
        <v>0.860793379916985</v>
      </c>
      <c r="F85" s="25">
        <v>0.7941630961499999</v>
      </c>
    </row>
    <row r="86" spans="1:6" ht="31.5">
      <c r="A86" s="7" t="s">
        <v>235</v>
      </c>
      <c r="B86" s="22" t="s">
        <v>171</v>
      </c>
      <c r="C86" s="23" t="s">
        <v>10</v>
      </c>
      <c r="D86" s="13">
        <f t="shared" si="1"/>
        <v>19457.071112176414</v>
      </c>
      <c r="E86" s="31">
        <v>0.343760360892435</v>
      </c>
      <c r="F86" s="25">
        <v>0.31715136164999996</v>
      </c>
    </row>
    <row r="87" spans="1:6" ht="15.75">
      <c r="A87" s="7" t="s">
        <v>74</v>
      </c>
      <c r="B87" s="22" t="s">
        <v>172</v>
      </c>
      <c r="C87" s="23" t="s">
        <v>6</v>
      </c>
      <c r="D87" s="13">
        <f t="shared" si="1"/>
        <v>3700.8870731156267</v>
      </c>
      <c r="E87" s="31">
        <v>0.0653859087291</v>
      </c>
      <c r="F87" s="25">
        <v>0.06032466899999999</v>
      </c>
    </row>
    <row r="88" spans="1:6" ht="15.75">
      <c r="A88" s="7" t="s">
        <v>123</v>
      </c>
      <c r="B88" s="22" t="s">
        <v>173</v>
      </c>
      <c r="C88" s="23" t="s">
        <v>12</v>
      </c>
      <c r="D88" s="13">
        <f t="shared" si="1"/>
        <v>1768.2016015996883</v>
      </c>
      <c r="E88" s="31">
        <v>0.031239934170569996</v>
      </c>
      <c r="F88" s="25">
        <v>0.028821786299999996</v>
      </c>
    </row>
    <row r="89" spans="1:21" s="6" customFormat="1" ht="15.75">
      <c r="A89" s="7" t="s">
        <v>125</v>
      </c>
      <c r="B89" s="22" t="s">
        <v>174</v>
      </c>
      <c r="C89" s="23" t="s">
        <v>79</v>
      </c>
      <c r="D89" s="13">
        <f t="shared" si="1"/>
        <v>740.1774146231253</v>
      </c>
      <c r="E89" s="31">
        <v>0.01307718174582</v>
      </c>
      <c r="F89" s="25">
        <v>0.012064933799999998</v>
      </c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</row>
    <row r="90" spans="1:6" ht="15.75">
      <c r="A90" s="7" t="s">
        <v>77</v>
      </c>
      <c r="B90" s="22" t="s">
        <v>175</v>
      </c>
      <c r="C90" s="23"/>
      <c r="D90" s="1"/>
      <c r="E90" s="31"/>
      <c r="F90" s="25"/>
    </row>
    <row r="91" spans="1:6" ht="15.75">
      <c r="A91" s="7" t="s">
        <v>236</v>
      </c>
      <c r="B91" s="22" t="s">
        <v>176</v>
      </c>
      <c r="C91" s="23" t="s">
        <v>79</v>
      </c>
      <c r="D91" s="13">
        <f t="shared" si="1"/>
        <v>226.16532113484385</v>
      </c>
      <c r="E91" s="31">
        <v>0.003995805533445</v>
      </c>
      <c r="F91" s="25">
        <v>0.0036865075499999994</v>
      </c>
    </row>
    <row r="92" spans="1:6" ht="15.75">
      <c r="A92" s="7" t="s">
        <v>237</v>
      </c>
      <c r="B92" s="22" t="s">
        <v>177</v>
      </c>
      <c r="C92" s="23" t="s">
        <v>79</v>
      </c>
      <c r="D92" s="13">
        <f t="shared" si="1"/>
        <v>191.8978482356251</v>
      </c>
      <c r="E92" s="31">
        <v>0.00339038045262</v>
      </c>
      <c r="F92" s="25">
        <v>0.0031279458</v>
      </c>
    </row>
    <row r="93" spans="1:6" ht="15.75">
      <c r="A93" s="7" t="s">
        <v>238</v>
      </c>
      <c r="B93" s="22" t="s">
        <v>178</v>
      </c>
      <c r="C93" s="23" t="s">
        <v>79</v>
      </c>
      <c r="D93" s="13">
        <f t="shared" si="1"/>
        <v>6.853494579843754</v>
      </c>
      <c r="E93" s="31">
        <v>0.00012108501616500001</v>
      </c>
      <c r="F93" s="25">
        <v>0.00011171235</v>
      </c>
    </row>
    <row r="94" spans="1:6" ht="15.75">
      <c r="A94" s="7" t="s">
        <v>239</v>
      </c>
      <c r="B94" s="22" t="s">
        <v>179</v>
      </c>
      <c r="C94" s="23" t="s">
        <v>79</v>
      </c>
      <c r="D94" s="13">
        <f t="shared" si="1"/>
        <v>34.26747289921877</v>
      </c>
      <c r="E94" s="31">
        <v>0.000605425080825</v>
      </c>
      <c r="F94" s="25">
        <v>0.00055856175</v>
      </c>
    </row>
    <row r="95" spans="1:6" ht="15.75">
      <c r="A95" s="14" t="s">
        <v>240</v>
      </c>
      <c r="B95" s="21" t="s">
        <v>186</v>
      </c>
      <c r="C95" s="1"/>
      <c r="D95" s="1"/>
      <c r="E95" s="13"/>
      <c r="F95" s="15"/>
    </row>
    <row r="96" spans="1:6" ht="15.75">
      <c r="A96" s="7" t="s">
        <v>69</v>
      </c>
      <c r="B96" s="28" t="s">
        <v>180</v>
      </c>
      <c r="C96" s="29" t="s">
        <v>4</v>
      </c>
      <c r="D96" s="13">
        <f t="shared" si="1"/>
        <v>60653.42703161721</v>
      </c>
      <c r="E96" s="24">
        <v>1.07160239306025</v>
      </c>
      <c r="F96" s="15">
        <v>0.9886542974999999</v>
      </c>
    </row>
    <row r="97" spans="1:6" ht="15.75">
      <c r="A97" s="7" t="s">
        <v>241</v>
      </c>
      <c r="B97" s="28" t="s">
        <v>1</v>
      </c>
      <c r="C97" s="1"/>
      <c r="D97" s="13">
        <f t="shared" si="1"/>
        <v>83982.72258140535</v>
      </c>
      <c r="E97" s="24">
        <v>1.48377578808591</v>
      </c>
      <c r="F97" s="15">
        <v>1.3689231369</v>
      </c>
    </row>
    <row r="98" spans="1:6" ht="15.75">
      <c r="A98" s="7" t="s">
        <v>75</v>
      </c>
      <c r="B98" s="28" t="s">
        <v>181</v>
      </c>
      <c r="C98" s="1"/>
      <c r="D98" s="13">
        <f t="shared" si="1"/>
        <v>53686.84979120605</v>
      </c>
      <c r="E98" s="24">
        <v>0.9485194741285276</v>
      </c>
      <c r="F98" s="25">
        <v>0.8750986937249999</v>
      </c>
    </row>
    <row r="99" spans="1:6" ht="15.75">
      <c r="A99" s="7"/>
      <c r="B99" s="4" t="s">
        <v>83</v>
      </c>
      <c r="C99" s="1" t="s">
        <v>33</v>
      </c>
      <c r="D99" s="8">
        <f>SUM(D29:D60)+SUM(D63:D70)+SUM(D72:D80)+D82+D83+SUM(D85:D94)+D96+D97+D98</f>
        <v>766330.0191488118</v>
      </c>
      <c r="E99" s="17">
        <f>SUM(E29:E60)+SUM(E63:E70)+SUM(E72:E80)+E82+E83+SUM(E85:E94)+E96+E97+E98</f>
        <v>13.539236323212226</v>
      </c>
      <c r="F99" s="17">
        <f>SUM(F29:F60)+SUM(F63:F70)+SUM(F72:F80)+F82+F83+SUM(F85:F94)+F96+F97+F98</f>
        <v>12.491222735688002</v>
      </c>
    </row>
    <row r="100" spans="1:4" ht="15.75">
      <c r="A100" s="19" t="s">
        <v>84</v>
      </c>
      <c r="B100" s="19"/>
      <c r="C100" s="19"/>
      <c r="D100" s="19"/>
    </row>
    <row r="101" spans="1:4" ht="15.75">
      <c r="A101" s="7" t="s">
        <v>85</v>
      </c>
      <c r="B101" s="1" t="s">
        <v>86</v>
      </c>
      <c r="C101" s="1" t="s">
        <v>87</v>
      </c>
      <c r="D101" s="32">
        <v>2</v>
      </c>
    </row>
    <row r="102" spans="1:4" ht="15.75">
      <c r="A102" s="7" t="s">
        <v>88</v>
      </c>
      <c r="B102" s="1" t="s">
        <v>89</v>
      </c>
      <c r="C102" s="1" t="s">
        <v>87</v>
      </c>
      <c r="D102" s="32">
        <v>2</v>
      </c>
    </row>
    <row r="103" spans="1:4" ht="15.75">
      <c r="A103" s="7" t="s">
        <v>90</v>
      </c>
      <c r="B103" s="1" t="s">
        <v>91</v>
      </c>
      <c r="C103" s="1" t="s">
        <v>87</v>
      </c>
      <c r="D103" s="1">
        <v>0</v>
      </c>
    </row>
    <row r="104" spans="1:4" ht="15.75">
      <c r="A104" s="7" t="s">
        <v>92</v>
      </c>
      <c r="B104" s="1" t="s">
        <v>93</v>
      </c>
      <c r="C104" s="1" t="s">
        <v>33</v>
      </c>
      <c r="D104" s="33">
        <v>0</v>
      </c>
    </row>
    <row r="105" spans="1:4" ht="15.75">
      <c r="A105" s="19" t="s">
        <v>94</v>
      </c>
      <c r="B105" s="19"/>
      <c r="C105" s="19"/>
      <c r="D105" s="19"/>
    </row>
    <row r="106" spans="1:4" ht="15.75">
      <c r="A106" s="7" t="s">
        <v>95</v>
      </c>
      <c r="B106" s="1" t="s">
        <v>32</v>
      </c>
      <c r="C106" s="1" t="s">
        <v>33</v>
      </c>
      <c r="D106" s="1">
        <v>0</v>
      </c>
    </row>
    <row r="107" spans="1:4" ht="15.75">
      <c r="A107" s="7" t="s">
        <v>96</v>
      </c>
      <c r="B107" s="1" t="s">
        <v>34</v>
      </c>
      <c r="C107" s="1" t="s">
        <v>33</v>
      </c>
      <c r="D107" s="1">
        <v>0</v>
      </c>
    </row>
    <row r="108" spans="1:4" ht="15.75">
      <c r="A108" s="7" t="s">
        <v>97</v>
      </c>
      <c r="B108" s="1" t="s">
        <v>36</v>
      </c>
      <c r="C108" s="1" t="s">
        <v>33</v>
      </c>
      <c r="D108" s="1">
        <v>0</v>
      </c>
    </row>
    <row r="109" spans="1:4" ht="15.75">
      <c r="A109" s="7" t="s">
        <v>98</v>
      </c>
      <c r="B109" s="1" t="s">
        <v>59</v>
      </c>
      <c r="C109" s="1" t="s">
        <v>33</v>
      </c>
      <c r="D109" s="1">
        <v>0</v>
      </c>
    </row>
    <row r="110" spans="1:4" ht="15.75">
      <c r="A110" s="7" t="s">
        <v>99</v>
      </c>
      <c r="B110" s="1" t="s">
        <v>100</v>
      </c>
      <c r="C110" s="1" t="s">
        <v>33</v>
      </c>
      <c r="D110" s="1">
        <v>0</v>
      </c>
    </row>
    <row r="111" spans="1:4" ht="15.75">
      <c r="A111" s="7" t="s">
        <v>101</v>
      </c>
      <c r="B111" s="1" t="s">
        <v>61</v>
      </c>
      <c r="C111" s="1" t="s">
        <v>33</v>
      </c>
      <c r="D111" s="1">
        <v>0</v>
      </c>
    </row>
    <row r="112" spans="1:4" ht="15.75">
      <c r="A112" s="19" t="s">
        <v>102</v>
      </c>
      <c r="B112" s="19"/>
      <c r="C112" s="19"/>
      <c r="D112" s="19"/>
    </row>
    <row r="113" spans="1:4" ht="15.75">
      <c r="A113" s="7" t="s">
        <v>103</v>
      </c>
      <c r="B113" s="1" t="s">
        <v>86</v>
      </c>
      <c r="C113" s="1" t="s">
        <v>87</v>
      </c>
      <c r="D113" s="1">
        <v>0</v>
      </c>
    </row>
    <row r="114" spans="1:4" ht="15.75">
      <c r="A114" s="7" t="s">
        <v>104</v>
      </c>
      <c r="B114" s="1" t="s">
        <v>89</v>
      </c>
      <c r="C114" s="1" t="s">
        <v>87</v>
      </c>
      <c r="D114" s="1">
        <v>0</v>
      </c>
    </row>
    <row r="115" spans="1:4" ht="15.75">
      <c r="A115" s="7" t="s">
        <v>105</v>
      </c>
      <c r="B115" s="1" t="s">
        <v>106</v>
      </c>
      <c r="C115" s="1" t="s">
        <v>87</v>
      </c>
      <c r="D115" s="1">
        <v>0</v>
      </c>
    </row>
    <row r="116" spans="1:4" ht="15.75">
      <c r="A116" s="7" t="s">
        <v>107</v>
      </c>
      <c r="B116" s="1" t="s">
        <v>93</v>
      </c>
      <c r="C116" s="1" t="s">
        <v>33</v>
      </c>
      <c r="D116" s="1">
        <v>0</v>
      </c>
    </row>
    <row r="117" spans="1:4" ht="15.75">
      <c r="A117" s="19" t="s">
        <v>108</v>
      </c>
      <c r="B117" s="19"/>
      <c r="C117" s="19"/>
      <c r="D117" s="19"/>
    </row>
    <row r="118" spans="1:4" ht="15.75">
      <c r="A118" s="7" t="s">
        <v>109</v>
      </c>
      <c r="B118" s="1" t="s">
        <v>110</v>
      </c>
      <c r="C118" s="1" t="s">
        <v>87</v>
      </c>
      <c r="D118" s="1">
        <v>21</v>
      </c>
    </row>
    <row r="119" spans="1:4" ht="15.75">
      <c r="A119" s="7" t="s">
        <v>111</v>
      </c>
      <c r="B119" s="1" t="s">
        <v>112</v>
      </c>
      <c r="C119" s="1" t="s">
        <v>87</v>
      </c>
      <c r="D119" s="1">
        <v>13</v>
      </c>
    </row>
    <row r="120" spans="1:4" ht="31.5">
      <c r="A120" s="7" t="s">
        <v>113</v>
      </c>
      <c r="B120" s="1" t="s">
        <v>114</v>
      </c>
      <c r="C120" s="1" t="s">
        <v>33</v>
      </c>
      <c r="D120" s="13">
        <v>159600</v>
      </c>
    </row>
  </sheetData>
  <sheetProtection password="CC29" sheet="1" objects="1" scenarios="1" selectLockedCells="1" selectUnlockedCells="1"/>
  <mergeCells count="9">
    <mergeCell ref="E27:E28"/>
    <mergeCell ref="F27:F28"/>
    <mergeCell ref="A117:D117"/>
    <mergeCell ref="A2:D2"/>
    <mergeCell ref="A26:D26"/>
    <mergeCell ref="A8:D8"/>
    <mergeCell ref="A100:D100"/>
    <mergeCell ref="A105:D105"/>
    <mergeCell ref="A112:D112"/>
  </mergeCells>
  <printOptions/>
  <pageMargins left="0.984251968503937" right="0.3937007874015748" top="0.3937007874015748" bottom="0.3937007874015748" header="0.31496062992125984" footer="0.31496062992125984"/>
  <pageSetup fitToHeight="10000" horizontalDpi="600" verticalDpi="600" orientation="portrait" paperSize="9" scale="54" r:id="rId1"/>
  <rowBreaks count="1" manualBreakCount="1">
    <brk id="70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2020-03-20T11:29:48Z</cp:lastPrinted>
  <dcterms:created xsi:type="dcterms:W3CDTF">2010-07-19T21:32:50Z</dcterms:created>
  <dcterms:modified xsi:type="dcterms:W3CDTF">2024-03-12T11:28:29Z</dcterms:modified>
  <cp:category/>
  <cp:version/>
  <cp:contentType/>
  <cp:contentStatus/>
</cp:coreProperties>
</file>