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форме'!$A$1:$D$118</definedName>
  </definedNames>
  <calcPr fullCalcOnLoad="1"/>
</workbook>
</file>

<file path=xl/sharedStrings.xml><?xml version="1.0" encoding="utf-8"?>
<sst xmlns="http://schemas.openxmlformats.org/spreadsheetml/2006/main" count="344" uniqueCount="244">
  <si>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</si>
  <si>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</si>
  <si>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</si>
  <si>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</si>
  <si>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</si>
  <si>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</si>
  <si>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</si>
  <si>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</si>
  <si>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</si>
  <si>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</si>
  <si>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</si>
  <si>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</si>
  <si>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</si>
  <si>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</si>
  <si>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</si>
  <si>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</si>
  <si>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</si>
  <si>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</si>
  <si>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</si>
  <si>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</si>
  <si>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</si>
  <si>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</si>
  <si>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</si>
  <si>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</si>
  <si>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</si>
  <si>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</si>
  <si>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</si>
  <si>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</si>
  <si>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</si>
  <si>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</si>
  <si>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</si>
  <si>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</si>
  <si>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</si>
  <si>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</si>
  <si>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</si>
  <si>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</si>
  <si>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</si>
  <si>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</si>
  <si>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</si>
  <si>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</si>
  <si>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</si>
  <si>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</si>
  <si>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</si>
  <si>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</si>
  <si>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</si>
  <si>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</si>
  <si>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</si>
  <si>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</si>
  <si>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</si>
  <si>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</si>
  <si>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</si>
  <si>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</si>
  <si>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</si>
  <si>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</si>
  <si>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</si>
  <si>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</si>
  <si>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</si>
  <si>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</si>
  <si>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</si>
  <si>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</si>
  <si>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</si>
  <si>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</si>
  <si>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</si>
  <si>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</si>
  <si>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</si>
  <si>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</si>
  <si>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</si>
  <si>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</si>
  <si>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</si>
  <si>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</si>
  <si>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</si>
  <si>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</si>
  <si>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</si>
  <si>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</si>
  <si>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</si>
  <si>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</si>
  <si>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</si>
  <si>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</si>
  <si>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</si>
  <si>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</si>
  <si>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</si>
  <si>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</si>
  <si>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</si>
  <si>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</si>
  <si>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</si>
  <si>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</si>
  <si>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</si>
  <si>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</si>
  <si>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</si>
  <si>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</si>
  <si>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</si>
  <si>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</si>
  <si>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</si>
  <si>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</si>
  <si>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</si>
  <si>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</si>
  <si>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</si>
  <si>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</si>
  <si>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</si>
  <si>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</si>
  <si>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</si>
  <si>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</si>
  <si>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</si>
  <si>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</si>
  <si>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</si>
  <si>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</si>
  <si>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</si>
  <si>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</si>
  <si>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</si>
  <si>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</si>
  <si>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</si>
  <si>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</si>
  <si>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</si>
  <si>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</si>
  <si>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</si>
  <si>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</si>
  <si>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</si>
  <si>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</si>
  <si>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</si>
  <si>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Ремонт внутридомовых сетей горячего водоснабжения</t>
  </si>
  <si>
    <t>Мехуборка (асфальт) в зимний период</t>
  </si>
  <si>
    <t>21.4</t>
  </si>
  <si>
    <t>25.4</t>
  </si>
  <si>
    <t>21.5</t>
  </si>
  <si>
    <t>25.5</t>
  </si>
  <si>
    <t>21.10</t>
  </si>
  <si>
    <t>Периодичность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</si>
  <si>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</si>
  <si>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</si>
  <si>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</si>
  <si>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</si>
  <si>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</si>
  <si>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</si>
  <si>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</si>
  <si>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</si>
  <si>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</si>
  <si>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</si>
  <si>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</si>
  <si>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</si>
  <si>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</si>
  <si>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</si>
  <si>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</si>
  <si>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</si>
  <si>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</si>
  <si>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</si>
  <si>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</si>
  <si>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</si>
  <si>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Промывка, регулировка и консервация системы отопления</t>
  </si>
  <si>
    <t>21.18</t>
  </si>
  <si>
    <t>21.19</t>
  </si>
  <si>
    <t>Ремонт, замена внутридомовых электрических сетей мест общего пользования</t>
  </si>
  <si>
    <t>21.20</t>
  </si>
  <si>
    <t>Ремонт общедомовых приборов учета системы электроснабжения</t>
  </si>
  <si>
    <t>21.21</t>
  </si>
  <si>
    <t>Ремонт, замена внутридомового электрооборудования общего пользования</t>
  </si>
  <si>
    <t>21.22</t>
  </si>
  <si>
    <t>Ремонт, замена осветительных установок помещений общего пользования</t>
  </si>
  <si>
    <t>21.23</t>
  </si>
  <si>
    <t>21.24</t>
  </si>
  <si>
    <t>21.25</t>
  </si>
  <si>
    <t>Ремонт контейнерных площадок</t>
  </si>
  <si>
    <t>21.26</t>
  </si>
  <si>
    <t>Объекты внешнего благоустройства (асфальтирование, зелёные насаждения)</t>
  </si>
  <si>
    <t>21.27</t>
  </si>
  <si>
    <t>21.28</t>
  </si>
  <si>
    <t>21.29</t>
  </si>
  <si>
    <t>Содержание систем внутридомового газового оборудования</t>
  </si>
  <si>
    <t>по графику</t>
  </si>
  <si>
    <t>21.30</t>
  </si>
  <si>
    <t>Ремонт и обслуживание кол.приборов учета тепловой энергии</t>
  </si>
  <si>
    <t>Ремонт и обслуживание кол.приборов учета хол.воды</t>
  </si>
  <si>
    <t>Поверка приборов учета тепловой энергии</t>
  </si>
  <si>
    <t>1 раз в 4 года</t>
  </si>
  <si>
    <t>Поверка ОПУ холодной воды</t>
  </si>
  <si>
    <t>22.</t>
  </si>
  <si>
    <t xml:space="preserve">          Уборка дворовой территории</t>
  </si>
  <si>
    <t>22.1.1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</si>
  <si>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</si>
  <si>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</si>
  <si>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</si>
  <si>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</si>
  <si>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</si>
  <si>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</si>
  <si>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</si>
  <si>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</si>
  <si>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</si>
  <si>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</si>
  <si>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</si>
  <si>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</si>
  <si>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</si>
  <si>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</si>
  <si>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</si>
  <si>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</si>
  <si>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</si>
  <si>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</si>
  <si>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</si>
  <si>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</si>
  <si>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</si>
  <si>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</si>
  <si>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</si>
  <si>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</si>
  <si>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</si>
  <si>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</si>
  <si>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</si>
  <si>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</si>
  <si>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</si>
  <si>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</si>
  <si>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</si>
  <si>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</si>
  <si>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</si>
  <si>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</si>
  <si>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</si>
  <si>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</si>
  <si>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</si>
  <si>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</si>
  <si>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</si>
  <si>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</si>
  <si>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</si>
  <si>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</si>
  <si>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</si>
  <si>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</si>
  <si>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</si>
  <si>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</si>
  <si>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</si>
  <si>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</si>
  <si>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перила</t>
  </si>
  <si>
    <t>25.6.3</t>
  </si>
  <si>
    <t xml:space="preserve">     почтовые ящики</t>
  </si>
  <si>
    <t>25.6.4</t>
  </si>
  <si>
    <t xml:space="preserve">     шкафы для электрощитков и слаботочных устройств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</si>
  <si>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</si>
  <si>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</si>
  <si>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</si>
  <si>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</si>
  <si>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</si>
  <si>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Востановление теплоизоляции сетей горячего водоснабжения</t>
  </si>
  <si>
    <t xml:space="preserve">          Работы по содержанию придомовой территории в холодный период года</t>
  </si>
  <si>
    <t>Стоимость выполненных работ и услуг (руб.)</t>
  </si>
  <si>
    <t>Отчет об исполнении управляющей организацией ООО "ГУК "Привокзальная" договора управления за 2023 год по дому № 42  ул. 4-я Пятилетка                                                                             в г. Липецке</t>
  </si>
  <si>
    <t>31.03.2024 г.</t>
  </si>
  <si>
    <t>01.01.2023 г.</t>
  </si>
  <si>
    <t>31.12.2023 г.</t>
  </si>
  <si>
    <t>01.01.23-31.08.23</t>
  </si>
  <si>
    <t>01.09.23-31.12.23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</si>
</sst>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" fontId="40" fillId="0" borderId="13" xfId="0" applyNumberFormat="1" applyFont="1" applyFill="1" applyBorder="1" applyAlignment="1">
      <alignment horizontal="center" vertical="center" wrapText="1"/>
    </xf>
    <xf numFmtId="4" fontId="38" fillId="0" borderId="0" xfId="0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4" fontId="38" fillId="0" borderId="14" xfId="0" applyNumberFormat="1" applyFont="1" applyFill="1" applyBorder="1" applyAlignment="1">
      <alignment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179" fontId="38" fillId="0" borderId="12" xfId="0" applyNumberFormat="1" applyFont="1" applyFill="1" applyBorder="1" applyAlignment="1">
      <alignment horizontal="right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  <xf numFmtId="49" fontId="40" fillId="0" borderId="13" xfId="0" applyNumberFormat="1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wrapText="1"/>
    </xf>
    <xf numFmtId="0" fontId="38" fillId="0" borderId="12" xfId="0" applyFont="1" applyFill="1" applyBorder="1" applyAlignment="1">
      <alignment horizontal="center"/>
    </xf>
    <xf numFmtId="179" fontId="38" fillId="0" borderId="12" xfId="0" applyNumberFormat="1" applyFont="1" applyFill="1" applyBorder="1" applyAlignment="1">
      <alignment/>
    </xf>
    <xf numFmtId="179" fontId="38" fillId="0" borderId="12" xfId="0" applyNumberFormat="1" applyFont="1" applyFill="1" applyBorder="1" applyAlignment="1">
      <alignment horizontal="right"/>
    </xf>
    <xf numFmtId="0" fontId="40" fillId="0" borderId="12" xfId="0" applyFont="1" applyFill="1" applyBorder="1" applyAlignment="1">
      <alignment horizontal="center" wrapText="1"/>
    </xf>
    <xf numFmtId="0" fontId="38" fillId="0" borderId="12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/>
    </xf>
    <xf numFmtId="0" fontId="38" fillId="0" borderId="12" xfId="0" applyFont="1" applyFill="1" applyBorder="1" applyAlignment="1">
      <alignment vertical="center" wrapText="1"/>
    </xf>
    <xf numFmtId="0" fontId="38" fillId="0" borderId="12" xfId="0" applyFont="1" applyFill="1" applyBorder="1" applyAlignment="1">
      <alignment horizontal="center" wrapText="1"/>
    </xf>
    <xf numFmtId="179" fontId="38" fillId="0" borderId="12" xfId="0" applyNumberFormat="1" applyFont="1" applyFill="1" applyBorder="1" applyAlignment="1">
      <alignment horizontal="right" wrapText="1"/>
    </xf>
    <xf numFmtId="1" fontId="38" fillId="0" borderId="13" xfId="0" applyNumberFormat="1" applyFont="1" applyFill="1" applyBorder="1" applyAlignment="1">
      <alignment horizontal="center" vertical="center" wrapText="1"/>
    </xf>
    <xf numFmtId="2" fontId="38" fillId="0" borderId="13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\&#1043;&#1059;&#1050;\&#1059;&#1087;&#1088;&#1072;&#1074;&#1083;&#1077;&#1085;&#1080;&#1077;%20&#1059;&#1054;\&#1091;&#1083;.%204-&#1103;%20&#1055;&#1103;&#1090;&#1080;&#1083;&#1077;&#1090;&#1082;&#1072;,%20&#1076;.%2042%20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3\&#1058;&#1072;&#1088;&#1080;&#1092;%20&#1075;&#1086;&#1076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722.56</v>
          </cell>
        </row>
        <row r="24">
          <cell r="D24">
            <v>-651987.2290977659</v>
          </cell>
        </row>
        <row r="25">
          <cell r="D25">
            <v>78800.06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3"/>
      <sheetName val="УК 2022"/>
      <sheetName val="ГУК 2023"/>
      <sheetName val="ГУК 2022"/>
      <sheetName val="Плеханова 3 2022"/>
      <sheetName val="Плеханова, 3 2023"/>
      <sheetName val="Зегеля, 21а 2022-2023"/>
      <sheetName val="Зегеля 21а 2021-2022"/>
      <sheetName val="Кротевича, 5 2022-2023"/>
      <sheetName val="Кротевича 5 2021-2022"/>
      <sheetName val="УК 2021"/>
      <sheetName val="Плеханова  3, с 01.05.2021"/>
      <sheetName val="УК 2020"/>
      <sheetName val="Плеханова 3 с 01.05.2020"/>
      <sheetName val="ГУК 2021"/>
      <sheetName val="Желябова 4 с 01.07.2021"/>
      <sheetName val="ГУК 2020"/>
      <sheetName val="4 Пятилетка 5 с 01.04.2020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2">
        <row r="124">
          <cell r="BF124">
            <v>68993.57123218286</v>
          </cell>
        </row>
        <row r="125">
          <cell r="BF125">
            <v>74090.81871632735</v>
          </cell>
        </row>
        <row r="126">
          <cell r="BF126">
            <v>17614.9333077854</v>
          </cell>
        </row>
      </sheetData>
      <sheetData sheetId="3">
        <row r="124">
          <cell r="BF124">
            <v>123312.90658120255</v>
          </cell>
        </row>
        <row r="125">
          <cell r="BF125">
            <v>132423.26848315878</v>
          </cell>
        </row>
        <row r="126">
          <cell r="BF126">
            <v>31483.348181922072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8"/>
  <sheetViews>
    <sheetView tabSelected="1" view="pageBreakPreview" zoomScaleSheetLayoutView="100" zoomScalePageLayoutView="0" workbookViewId="0" topLeftCell="A5">
      <selection activeCell="S17" sqref="S17"/>
    </sheetView>
  </sheetViews>
  <sheetFormatPr defaultColWidth="9.140625" defaultRowHeight="15"/>
  <cols>
    <col min="1" max="1" width="9.140625" style="9" customWidth="1"/>
    <col min="2" max="2" width="62.421875" style="12" customWidth="1"/>
    <col min="3" max="3" width="24.28125" style="12" customWidth="1"/>
    <col min="4" max="4" width="41.28125" style="12" customWidth="1"/>
    <col min="5" max="5" width="20.140625" style="2" hidden="1" customWidth="1"/>
    <col min="6" max="6" width="20.140625" style="12" hidden="1" customWidth="1"/>
    <col min="7" max="14" width="9.140625" style="12" hidden="1" customWidth="1"/>
    <col min="15" max="22" width="9.140625" style="12" customWidth="1"/>
    <col min="23" max="32" width="9.140625" style="3" customWidth="1"/>
    <col min="33" max="16384" width="9.140625" style="3" customWidth="1"/>
  </cols>
  <sheetData>
    <row r="1" ht="15.75">
      <c r="E1" s="2" t="s">
        <v>115</v>
      </c>
    </row>
    <row r="2" spans="1:22" s="6" customFormat="1" ht="33.75" customHeight="1">
      <c r="A2" s="25" t="s">
        <v>238</v>
      </c>
      <c r="B2" s="25"/>
      <c r="C2" s="25"/>
      <c r="D2" s="25"/>
      <c r="E2" s="2">
        <v>2652.3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7" t="s">
        <v>28</v>
      </c>
      <c r="B5" s="1" t="s">
        <v>26</v>
      </c>
      <c r="C5" s="1" t="s">
        <v>27</v>
      </c>
      <c r="D5" s="1" t="s">
        <v>239</v>
      </c>
    </row>
    <row r="6" spans="1:4" ht="15.75">
      <c r="A6" s="7" t="s">
        <v>29</v>
      </c>
      <c r="B6" s="1" t="s">
        <v>30</v>
      </c>
      <c r="C6" s="1" t="s">
        <v>27</v>
      </c>
      <c r="D6" s="1" t="s">
        <v>240</v>
      </c>
    </row>
    <row r="7" spans="1:4" ht="15.75">
      <c r="A7" s="7" t="s">
        <v>16</v>
      </c>
      <c r="B7" s="1" t="s">
        <v>31</v>
      </c>
      <c r="C7" s="1" t="s">
        <v>27</v>
      </c>
      <c r="D7" s="1" t="s">
        <v>241</v>
      </c>
    </row>
    <row r="8" spans="1:4" ht="42.75" customHeight="1">
      <c r="A8" s="24" t="s">
        <v>63</v>
      </c>
      <c r="B8" s="24"/>
      <c r="C8" s="24"/>
      <c r="D8" s="24"/>
    </row>
    <row r="9" spans="1:4" ht="15.75">
      <c r="A9" s="7" t="s">
        <v>17</v>
      </c>
      <c r="B9" s="1" t="s">
        <v>32</v>
      </c>
      <c r="C9" s="1" t="s">
        <v>33</v>
      </c>
      <c r="D9" s="19">
        <f>'[1]по форме'!$D$23</f>
        <v>722.56</v>
      </c>
    </row>
    <row r="10" spans="1:4" ht="15.75">
      <c r="A10" s="7" t="s">
        <v>18</v>
      </c>
      <c r="B10" s="1" t="s">
        <v>34</v>
      </c>
      <c r="C10" s="1" t="s">
        <v>33</v>
      </c>
      <c r="D10" s="19">
        <f>'[1]по форме'!$D$24</f>
        <v>-651987.2290977659</v>
      </c>
    </row>
    <row r="11" spans="1:4" ht="15.75">
      <c r="A11" s="7" t="s">
        <v>35</v>
      </c>
      <c r="B11" s="1" t="s">
        <v>36</v>
      </c>
      <c r="C11" s="1" t="s">
        <v>33</v>
      </c>
      <c r="D11" s="19">
        <f>'[1]по форме'!$D$25</f>
        <v>78800.06</v>
      </c>
    </row>
    <row r="12" spans="1:4" ht="31.5">
      <c r="A12" s="7" t="s">
        <v>37</v>
      </c>
      <c r="B12" s="1" t="s">
        <v>38</v>
      </c>
      <c r="C12" s="1" t="s">
        <v>33</v>
      </c>
      <c r="D12" s="19">
        <f>D13+D14+D15</f>
        <v>447918.84650257905</v>
      </c>
    </row>
    <row r="13" spans="1:4" ht="15.75">
      <c r="A13" s="7" t="s">
        <v>54</v>
      </c>
      <c r="B13" s="10" t="s">
        <v>39</v>
      </c>
      <c r="C13" s="1" t="s">
        <v>33</v>
      </c>
      <c r="D13" s="19">
        <f>'[2]ГУК 2022'!$BF$125+'[2]ГУК 2023'!$BF$125</f>
        <v>206514.08719948615</v>
      </c>
    </row>
    <row r="14" spans="1:4" ht="15.75">
      <c r="A14" s="7" t="s">
        <v>55</v>
      </c>
      <c r="B14" s="10" t="s">
        <v>40</v>
      </c>
      <c r="C14" s="1" t="s">
        <v>33</v>
      </c>
      <c r="D14" s="19">
        <f>'[2]ГУК 2022'!$BF$124+'[2]ГУК 2023'!$BF$124</f>
        <v>192306.47781338543</v>
      </c>
    </row>
    <row r="15" spans="1:4" ht="15.75">
      <c r="A15" s="7" t="s">
        <v>56</v>
      </c>
      <c r="B15" s="10" t="s">
        <v>41</v>
      </c>
      <c r="C15" s="1" t="s">
        <v>33</v>
      </c>
      <c r="D15" s="19">
        <f>'[2]ГУК 2022'!$BF$126+'[2]ГУК 2023'!$BF$126</f>
        <v>49098.28148970747</v>
      </c>
    </row>
    <row r="16" spans="1:6" ht="15.75">
      <c r="A16" s="10" t="s">
        <v>42</v>
      </c>
      <c r="B16" s="10" t="s">
        <v>43</v>
      </c>
      <c r="C16" s="10" t="s">
        <v>33</v>
      </c>
      <c r="D16" s="11">
        <f>D17</f>
        <v>398454.806502579</v>
      </c>
      <c r="E16" s="2">
        <v>398454.81</v>
      </c>
      <c r="F16" s="2">
        <f>D16-E16</f>
        <v>-0.003497420984786004</v>
      </c>
    </row>
    <row r="17" spans="1:4" ht="31.5">
      <c r="A17" s="10" t="s">
        <v>19</v>
      </c>
      <c r="B17" s="10" t="s">
        <v>57</v>
      </c>
      <c r="C17" s="10" t="s">
        <v>33</v>
      </c>
      <c r="D17" s="11">
        <f>D12-D25+D102+D118</f>
        <v>398454.806502579</v>
      </c>
    </row>
    <row r="18" spans="1:4" ht="31.5">
      <c r="A18" s="10" t="s">
        <v>44</v>
      </c>
      <c r="B18" s="10" t="s">
        <v>58</v>
      </c>
      <c r="C18" s="10" t="s">
        <v>33</v>
      </c>
      <c r="D18" s="11">
        <v>0</v>
      </c>
    </row>
    <row r="19" spans="1:4" ht="15.75">
      <c r="A19" s="10" t="s">
        <v>20</v>
      </c>
      <c r="B19" s="10" t="s">
        <v>45</v>
      </c>
      <c r="C19" s="10" t="s">
        <v>33</v>
      </c>
      <c r="D19" s="11">
        <v>0</v>
      </c>
    </row>
    <row r="20" spans="1:4" ht="15.75">
      <c r="A20" s="10" t="s">
        <v>21</v>
      </c>
      <c r="B20" s="10" t="s">
        <v>46</v>
      </c>
      <c r="C20" s="10" t="s">
        <v>33</v>
      </c>
      <c r="D20" s="11">
        <v>0</v>
      </c>
    </row>
    <row r="21" spans="1:4" ht="15.75">
      <c r="A21" s="10" t="s">
        <v>47</v>
      </c>
      <c r="B21" s="10" t="s">
        <v>48</v>
      </c>
      <c r="C21" s="10" t="s">
        <v>33</v>
      </c>
      <c r="D21" s="11">
        <v>0</v>
      </c>
    </row>
    <row r="22" spans="1:4" ht="15.75">
      <c r="A22" s="10" t="s">
        <v>49</v>
      </c>
      <c r="B22" s="10" t="s">
        <v>50</v>
      </c>
      <c r="C22" s="10" t="s">
        <v>33</v>
      </c>
      <c r="D22" s="11">
        <f>D16+D10+D9</f>
        <v>-252809.86259518686</v>
      </c>
    </row>
    <row r="23" spans="1:4" ht="15.75">
      <c r="A23" s="10" t="s">
        <v>51</v>
      </c>
      <c r="B23" s="10" t="s">
        <v>59</v>
      </c>
      <c r="C23" s="10" t="s">
        <v>33</v>
      </c>
      <c r="D23" s="11">
        <v>799.7</v>
      </c>
    </row>
    <row r="24" spans="1:4" ht="15.75">
      <c r="A24" s="10" t="s">
        <v>52</v>
      </c>
      <c r="B24" s="10" t="s">
        <v>60</v>
      </c>
      <c r="C24" s="10" t="s">
        <v>33</v>
      </c>
      <c r="D24" s="11">
        <f>D22-D97</f>
        <v>-671308.2973140329</v>
      </c>
    </row>
    <row r="25" spans="1:5" ht="15.75">
      <c r="A25" s="10" t="s">
        <v>53</v>
      </c>
      <c r="B25" s="10" t="s">
        <v>61</v>
      </c>
      <c r="C25" s="10" t="s">
        <v>33</v>
      </c>
      <c r="D25" s="11">
        <v>76262.41</v>
      </c>
      <c r="E25" s="2">
        <f>D25+F16</f>
        <v>76262.40650257902</v>
      </c>
    </row>
    <row r="26" spans="1:5" ht="35.25" customHeight="1">
      <c r="A26" s="24" t="s">
        <v>62</v>
      </c>
      <c r="B26" s="24"/>
      <c r="C26" s="24"/>
      <c r="D26" s="24"/>
      <c r="E26" s="18"/>
    </row>
    <row r="27" spans="1:22" s="6" customFormat="1" ht="33.75" customHeight="1">
      <c r="A27" s="20" t="s">
        <v>22</v>
      </c>
      <c r="B27" s="4" t="s">
        <v>64</v>
      </c>
      <c r="C27" s="4" t="s">
        <v>126</v>
      </c>
      <c r="D27" s="4" t="s">
        <v>237</v>
      </c>
      <c r="E27" s="23" t="s">
        <v>242</v>
      </c>
      <c r="F27" s="23" t="s">
        <v>243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9" ht="19.5" customHeight="1">
      <c r="A28" s="20" t="s">
        <v>127</v>
      </c>
      <c r="B28" s="4" t="s">
        <v>128</v>
      </c>
      <c r="C28" s="1" t="s">
        <v>27</v>
      </c>
      <c r="D28" s="14" t="s">
        <v>27</v>
      </c>
      <c r="E28" s="23"/>
      <c r="F28" s="23"/>
      <c r="G28" s="8"/>
      <c r="H28" s="8"/>
      <c r="I28" s="8"/>
    </row>
    <row r="29" spans="1:9" ht="15.75">
      <c r="A29" s="7" t="s">
        <v>68</v>
      </c>
      <c r="B29" s="27" t="s">
        <v>129</v>
      </c>
      <c r="C29" s="28" t="s">
        <v>130</v>
      </c>
      <c r="D29" s="13">
        <f>E29*E$2*8+F29*E$2*4</f>
        <v>1236.6324138226955</v>
      </c>
      <c r="E29" s="29">
        <v>0.037371679389165594</v>
      </c>
      <c r="F29" s="30">
        <v>0.0418189092364763</v>
      </c>
      <c r="G29" s="8"/>
      <c r="H29" s="8"/>
      <c r="I29" s="8"/>
    </row>
    <row r="30" spans="1:9" ht="15.75">
      <c r="A30" s="7" t="s">
        <v>70</v>
      </c>
      <c r="B30" s="27" t="s">
        <v>117</v>
      </c>
      <c r="C30" s="28" t="s">
        <v>130</v>
      </c>
      <c r="D30" s="13">
        <f aca="true" t="shared" si="0" ref="D30:D58">E30*E$2*8+F30*E$2*4</f>
        <v>834.037724408153</v>
      </c>
      <c r="E30" s="29">
        <v>0.0252050569649064</v>
      </c>
      <c r="F30" s="30">
        <v>0.028204458743730263</v>
      </c>
      <c r="G30" s="8"/>
      <c r="H30" s="8"/>
      <c r="I30" s="8"/>
    </row>
    <row r="31" spans="1:9" ht="15.75">
      <c r="A31" s="7" t="s">
        <v>72</v>
      </c>
      <c r="B31" s="27" t="s">
        <v>131</v>
      </c>
      <c r="C31" s="28" t="s">
        <v>130</v>
      </c>
      <c r="D31" s="13">
        <f t="shared" si="0"/>
        <v>2256.1008928696333</v>
      </c>
      <c r="E31" s="29">
        <v>0.0681805509021882</v>
      </c>
      <c r="F31" s="30">
        <v>0.0762940364595486</v>
      </c>
      <c r="G31" s="8"/>
      <c r="H31" s="8"/>
      <c r="I31" s="8"/>
    </row>
    <row r="32" spans="1:9" ht="15.75">
      <c r="A32" s="7" t="s">
        <v>121</v>
      </c>
      <c r="B32" s="27" t="s">
        <v>0</v>
      </c>
      <c r="C32" s="28" t="s">
        <v>130</v>
      </c>
      <c r="D32" s="13">
        <f t="shared" si="0"/>
        <v>23340.795736557186</v>
      </c>
      <c r="E32" s="29">
        <v>0.7053710748679144</v>
      </c>
      <c r="F32" s="30">
        <v>0.7893102327771963</v>
      </c>
      <c r="G32" s="8"/>
      <c r="H32" s="8"/>
      <c r="I32" s="8"/>
    </row>
    <row r="33" spans="1:22" s="6" customFormat="1" ht="15.75">
      <c r="A33" s="7" t="s">
        <v>123</v>
      </c>
      <c r="B33" s="27" t="s">
        <v>132</v>
      </c>
      <c r="C33" s="28" t="s">
        <v>130</v>
      </c>
      <c r="D33" s="13">
        <f t="shared" si="0"/>
        <v>2695.8778943638627</v>
      </c>
      <c r="E33" s="29">
        <v>0.0814708422764586</v>
      </c>
      <c r="F33" s="30">
        <v>0.09116587250735717</v>
      </c>
      <c r="G33" s="17"/>
      <c r="H33" s="17"/>
      <c r="I33" s="17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9" ht="15.75">
      <c r="A34" s="7" t="s">
        <v>76</v>
      </c>
      <c r="B34" s="27" t="s">
        <v>118</v>
      </c>
      <c r="C34" s="28" t="s">
        <v>130</v>
      </c>
      <c r="D34" s="13">
        <f t="shared" si="0"/>
        <v>3.806854787419841</v>
      </c>
      <c r="E34" s="29">
        <v>0.000115045146</v>
      </c>
      <c r="F34" s="30">
        <v>0.000128735518374</v>
      </c>
      <c r="G34" s="8"/>
      <c r="H34" s="8"/>
      <c r="I34" s="8"/>
    </row>
    <row r="35" spans="1:9" ht="15.75">
      <c r="A35" s="7" t="s">
        <v>78</v>
      </c>
      <c r="B35" s="27" t="s">
        <v>15</v>
      </c>
      <c r="C35" s="28" t="s">
        <v>130</v>
      </c>
      <c r="D35" s="13">
        <f t="shared" si="0"/>
        <v>7460.1420996002325</v>
      </c>
      <c r="E35" s="29">
        <v>0.22544940244777514</v>
      </c>
      <c r="F35" s="30">
        <v>0.2522778813390604</v>
      </c>
      <c r="G35" s="8"/>
      <c r="H35" s="8"/>
      <c r="I35" s="8"/>
    </row>
    <row r="36" spans="1:9" ht="31.5">
      <c r="A36" s="7" t="s">
        <v>80</v>
      </c>
      <c r="B36" s="27" t="s">
        <v>133</v>
      </c>
      <c r="C36" s="28" t="s">
        <v>130</v>
      </c>
      <c r="D36" s="13">
        <f t="shared" si="0"/>
        <v>17568.32192047904</v>
      </c>
      <c r="E36" s="29">
        <v>0.5309238920789988</v>
      </c>
      <c r="F36" s="30">
        <v>0.5941038352363996</v>
      </c>
      <c r="G36" s="8"/>
      <c r="H36" s="8"/>
      <c r="I36" s="8"/>
    </row>
    <row r="37" spans="1:9" ht="15.75">
      <c r="A37" s="7" t="s">
        <v>81</v>
      </c>
      <c r="B37" s="27" t="s">
        <v>134</v>
      </c>
      <c r="C37" s="28" t="s">
        <v>130</v>
      </c>
      <c r="D37" s="13">
        <f t="shared" si="0"/>
        <v>5753.562122865198</v>
      </c>
      <c r="E37" s="29">
        <v>0.17387566151261669</v>
      </c>
      <c r="F37" s="30">
        <v>0.19456686523261807</v>
      </c>
      <c r="G37" s="8"/>
      <c r="H37" s="8"/>
      <c r="I37" s="8"/>
    </row>
    <row r="38" spans="1:9" ht="15.75">
      <c r="A38" s="7" t="s">
        <v>125</v>
      </c>
      <c r="B38" s="27" t="s">
        <v>135</v>
      </c>
      <c r="C38" s="28" t="s">
        <v>130</v>
      </c>
      <c r="D38" s="13">
        <f t="shared" si="0"/>
        <v>14016.970378255912</v>
      </c>
      <c r="E38" s="29">
        <v>0.42360018800115107</v>
      </c>
      <c r="F38" s="30">
        <v>0.47400861037328806</v>
      </c>
      <c r="G38" s="8"/>
      <c r="H38" s="8"/>
      <c r="I38" s="8"/>
    </row>
    <row r="39" spans="1:9" ht="31.5">
      <c r="A39" s="7" t="s">
        <v>82</v>
      </c>
      <c r="B39" s="27" t="s">
        <v>137</v>
      </c>
      <c r="C39" s="28" t="s">
        <v>130</v>
      </c>
      <c r="D39" s="13">
        <f t="shared" si="0"/>
        <v>178.21866824401732</v>
      </c>
      <c r="E39" s="29">
        <v>0.0053858615190192</v>
      </c>
      <c r="F39" s="30">
        <v>0.006026779039782484</v>
      </c>
      <c r="G39" s="8"/>
      <c r="H39" s="8"/>
      <c r="I39" s="8"/>
    </row>
    <row r="40" spans="1:9" ht="31.5">
      <c r="A40" s="7" t="s">
        <v>136</v>
      </c>
      <c r="B40" s="27" t="s">
        <v>139</v>
      </c>
      <c r="C40" s="28" t="s">
        <v>130</v>
      </c>
      <c r="D40" s="13">
        <f t="shared" si="0"/>
        <v>643.75884502622</v>
      </c>
      <c r="E40" s="29">
        <v>0.01945472954723055</v>
      </c>
      <c r="F40" s="30">
        <v>0.021769842363350986</v>
      </c>
      <c r="G40" s="8"/>
      <c r="H40" s="8"/>
      <c r="I40" s="8"/>
    </row>
    <row r="41" spans="1:9" ht="31.5">
      <c r="A41" s="7" t="s">
        <v>138</v>
      </c>
      <c r="B41" s="27" t="s">
        <v>141</v>
      </c>
      <c r="C41" s="28" t="s">
        <v>130</v>
      </c>
      <c r="D41" s="13">
        <f t="shared" si="0"/>
        <v>3862.5530701573202</v>
      </c>
      <c r="E41" s="29">
        <v>0.1167283772833833</v>
      </c>
      <c r="F41" s="30">
        <v>0.13061905418010591</v>
      </c>
      <c r="G41" s="8"/>
      <c r="H41" s="8"/>
      <c r="I41" s="8"/>
    </row>
    <row r="42" spans="1:9" ht="15.75">
      <c r="A42" s="7" t="s">
        <v>140</v>
      </c>
      <c r="B42" s="27" t="s">
        <v>143</v>
      </c>
      <c r="C42" s="28" t="s">
        <v>130</v>
      </c>
      <c r="D42" s="13">
        <f t="shared" si="0"/>
        <v>6994.401587084842</v>
      </c>
      <c r="E42" s="29">
        <v>0.21137448016875554</v>
      </c>
      <c r="F42" s="30">
        <v>0.23652804330883745</v>
      </c>
      <c r="G42" s="8"/>
      <c r="H42" s="8"/>
      <c r="I42" s="8"/>
    </row>
    <row r="43" spans="1:9" ht="15.75">
      <c r="A43" s="7" t="s">
        <v>142</v>
      </c>
      <c r="B43" s="27" t="s">
        <v>145</v>
      </c>
      <c r="C43" s="28" t="s">
        <v>130</v>
      </c>
      <c r="D43" s="13">
        <f t="shared" si="0"/>
        <v>12782.501590351647</v>
      </c>
      <c r="E43" s="29">
        <v>0.38629389452071455</v>
      </c>
      <c r="F43" s="30">
        <v>0.4322628679686796</v>
      </c>
      <c r="G43" s="8"/>
      <c r="H43" s="8"/>
      <c r="I43" s="8"/>
    </row>
    <row r="44" spans="1:9" ht="15.75">
      <c r="A44" s="7" t="s">
        <v>144</v>
      </c>
      <c r="B44" s="27" t="s">
        <v>119</v>
      </c>
      <c r="C44" s="28" t="s">
        <v>130</v>
      </c>
      <c r="D44" s="13">
        <f t="shared" si="0"/>
        <v>7046.969683473364</v>
      </c>
      <c r="E44" s="29">
        <v>0.21296311558084036</v>
      </c>
      <c r="F44" s="30">
        <v>0.23830572633496036</v>
      </c>
      <c r="G44" s="8"/>
      <c r="H44" s="8"/>
      <c r="I44" s="8"/>
    </row>
    <row r="45" spans="1:9" ht="31.5">
      <c r="A45" s="7" t="s">
        <v>146</v>
      </c>
      <c r="B45" s="27" t="s">
        <v>235</v>
      </c>
      <c r="C45" s="28" t="s">
        <v>130</v>
      </c>
      <c r="D45" s="13">
        <f t="shared" si="0"/>
        <v>232.8765137707689</v>
      </c>
      <c r="E45" s="29">
        <v>0.007037650244833051</v>
      </c>
      <c r="F45" s="30">
        <v>0.007875130623968184</v>
      </c>
      <c r="G45" s="8"/>
      <c r="H45" s="8"/>
      <c r="I45" s="8"/>
    </row>
    <row r="46" spans="1:9" ht="15.75">
      <c r="A46" s="7" t="s">
        <v>148</v>
      </c>
      <c r="B46" s="27" t="s">
        <v>147</v>
      </c>
      <c r="C46" s="28" t="s">
        <v>130</v>
      </c>
      <c r="D46" s="13">
        <f>G46</f>
        <v>0</v>
      </c>
      <c r="E46" s="29">
        <v>0.051065183867265454</v>
      </c>
      <c r="F46" s="30">
        <v>0.05714194074747004</v>
      </c>
      <c r="G46" s="8"/>
      <c r="H46" s="8"/>
      <c r="I46" s="8"/>
    </row>
    <row r="47" spans="1:9" ht="15.75">
      <c r="A47" s="7" t="s">
        <v>149</v>
      </c>
      <c r="B47" s="27" t="s">
        <v>14</v>
      </c>
      <c r="C47" s="28" t="s">
        <v>130</v>
      </c>
      <c r="D47" s="13">
        <f>G47</f>
        <v>0</v>
      </c>
      <c r="E47" s="29">
        <v>0.8402028729181268</v>
      </c>
      <c r="F47" s="30">
        <v>0.9401870147953839</v>
      </c>
      <c r="G47" s="8"/>
      <c r="H47" s="8"/>
      <c r="I47" s="8"/>
    </row>
    <row r="48" spans="1:9" ht="31.5">
      <c r="A48" s="7" t="s">
        <v>151</v>
      </c>
      <c r="B48" s="27" t="s">
        <v>150</v>
      </c>
      <c r="C48" s="28" t="s">
        <v>130</v>
      </c>
      <c r="D48" s="13">
        <f t="shared" si="0"/>
        <v>2892.08671144816</v>
      </c>
      <c r="E48" s="29">
        <v>0.08740037551805864</v>
      </c>
      <c r="F48" s="30">
        <v>0.09780102020470761</v>
      </c>
      <c r="G48" s="8"/>
      <c r="H48" s="8"/>
      <c r="I48" s="8"/>
    </row>
    <row r="49" spans="1:9" ht="31.5">
      <c r="A49" s="7" t="s">
        <v>153</v>
      </c>
      <c r="B49" s="27" t="s">
        <v>152</v>
      </c>
      <c r="C49" s="28" t="s">
        <v>130</v>
      </c>
      <c r="D49" s="13">
        <f t="shared" si="0"/>
        <v>6295.470281138654</v>
      </c>
      <c r="E49" s="29">
        <v>0.19025240994893294</v>
      </c>
      <c r="F49" s="30">
        <v>0.21289244673285596</v>
      </c>
      <c r="G49" s="8"/>
      <c r="H49" s="8"/>
      <c r="I49" s="8"/>
    </row>
    <row r="50" spans="1:9" ht="31.5">
      <c r="A50" s="7" t="s">
        <v>155</v>
      </c>
      <c r="B50" s="27" t="s">
        <v>154</v>
      </c>
      <c r="C50" s="28" t="s">
        <v>130</v>
      </c>
      <c r="D50" s="13">
        <f t="shared" si="0"/>
        <v>2299.9744184377987</v>
      </c>
      <c r="E50" s="29">
        <v>0.06950643182919496</v>
      </c>
      <c r="F50" s="30">
        <v>0.07777769721686915</v>
      </c>
      <c r="G50" s="8"/>
      <c r="H50" s="8"/>
      <c r="I50" s="8"/>
    </row>
    <row r="51" spans="1:9" ht="31.5">
      <c r="A51" s="7" t="s">
        <v>157</v>
      </c>
      <c r="B51" s="27" t="s">
        <v>156</v>
      </c>
      <c r="C51" s="28" t="s">
        <v>130</v>
      </c>
      <c r="D51" s="13">
        <f t="shared" si="0"/>
        <v>4451.580192876587</v>
      </c>
      <c r="E51" s="29">
        <v>0.13452908550979994</v>
      </c>
      <c r="F51" s="30">
        <v>0.15053804668546614</v>
      </c>
      <c r="G51" s="8"/>
      <c r="H51" s="8"/>
      <c r="I51" s="8"/>
    </row>
    <row r="52" spans="1:9" ht="15.75">
      <c r="A52" s="7" t="s">
        <v>158</v>
      </c>
      <c r="B52" s="27" t="s">
        <v>160</v>
      </c>
      <c r="C52" s="28" t="s">
        <v>130</v>
      </c>
      <c r="D52" s="13">
        <f t="shared" si="0"/>
        <v>904.9966411033317</v>
      </c>
      <c r="E52" s="29">
        <v>0.027349472601188547</v>
      </c>
      <c r="F52" s="30">
        <v>0.030604059840729985</v>
      </c>
      <c r="G52" s="8"/>
      <c r="H52" s="8"/>
      <c r="I52" s="8"/>
    </row>
    <row r="53" spans="1:9" ht="31.5">
      <c r="A53" s="7" t="s">
        <v>159</v>
      </c>
      <c r="B53" s="27" t="s">
        <v>162</v>
      </c>
      <c r="C53" s="28" t="s">
        <v>130</v>
      </c>
      <c r="D53" s="13">
        <f t="shared" si="0"/>
        <v>11563.658989636042</v>
      </c>
      <c r="E53" s="29">
        <v>0.34945983260332153</v>
      </c>
      <c r="F53" s="30">
        <v>0.3910455526831168</v>
      </c>
      <c r="G53" s="8"/>
      <c r="H53" s="8"/>
      <c r="I53" s="8"/>
    </row>
    <row r="54" spans="1:9" ht="15.75">
      <c r="A54" s="7" t="s">
        <v>161</v>
      </c>
      <c r="B54" s="27" t="s">
        <v>166</v>
      </c>
      <c r="C54" s="28" t="s">
        <v>167</v>
      </c>
      <c r="D54" s="13">
        <f t="shared" si="0"/>
        <v>9987.343564132898</v>
      </c>
      <c r="E54" s="29">
        <v>0.3018227546490105</v>
      </c>
      <c r="F54" s="30">
        <v>0.33773966245224274</v>
      </c>
      <c r="G54" s="8"/>
      <c r="H54" s="8"/>
      <c r="I54" s="8"/>
    </row>
    <row r="55" spans="1:9" ht="31.5">
      <c r="A55" s="7" t="s">
        <v>163</v>
      </c>
      <c r="B55" s="27" t="s">
        <v>169</v>
      </c>
      <c r="C55" s="28" t="s">
        <v>6</v>
      </c>
      <c r="D55" s="13">
        <f t="shared" si="0"/>
        <v>5425.612527636494</v>
      </c>
      <c r="E55" s="29">
        <v>0.16396485293951146</v>
      </c>
      <c r="F55" s="30">
        <v>0.18347667043931332</v>
      </c>
      <c r="G55" s="8"/>
      <c r="H55" s="8"/>
      <c r="I55" s="8"/>
    </row>
    <row r="56" spans="1:9" ht="15.75">
      <c r="A56" s="7" t="s">
        <v>164</v>
      </c>
      <c r="B56" s="27" t="s">
        <v>170</v>
      </c>
      <c r="C56" s="28" t="s">
        <v>6</v>
      </c>
      <c r="D56" s="13">
        <f t="shared" si="0"/>
        <v>3885.4714780340237</v>
      </c>
      <c r="E56" s="29">
        <v>0.1174209835758471</v>
      </c>
      <c r="F56" s="30">
        <v>0.1313940806213729</v>
      </c>
      <c r="G56" s="8"/>
      <c r="H56" s="8"/>
      <c r="I56" s="8"/>
    </row>
    <row r="57" spans="1:9" ht="15.75">
      <c r="A57" s="7" t="s">
        <v>165</v>
      </c>
      <c r="B57" s="27" t="s">
        <v>171</v>
      </c>
      <c r="C57" s="28" t="s">
        <v>172</v>
      </c>
      <c r="D57" s="13">
        <f t="shared" si="0"/>
        <v>2421.33780560307</v>
      </c>
      <c r="E57" s="29">
        <v>0.0731740969688328</v>
      </c>
      <c r="F57" s="30">
        <v>0.0818818145081239</v>
      </c>
      <c r="G57" s="8"/>
      <c r="H57" s="8"/>
      <c r="I57" s="8"/>
    </row>
    <row r="58" spans="1:9" ht="15.75">
      <c r="A58" s="7" t="s">
        <v>168</v>
      </c>
      <c r="B58" s="27" t="s">
        <v>173</v>
      </c>
      <c r="C58" s="28" t="s">
        <v>172</v>
      </c>
      <c r="D58" s="13">
        <f t="shared" si="0"/>
        <v>2232.6616120866406</v>
      </c>
      <c r="E58" s="29">
        <v>0.06747220355762294</v>
      </c>
      <c r="F58" s="30">
        <v>0.07550139578098007</v>
      </c>
      <c r="G58" s="8"/>
      <c r="H58" s="8"/>
      <c r="I58" s="8"/>
    </row>
    <row r="59" spans="1:9" ht="15.75">
      <c r="A59" s="20" t="s">
        <v>174</v>
      </c>
      <c r="B59" s="31" t="s">
        <v>175</v>
      </c>
      <c r="C59" s="1" t="s">
        <v>27</v>
      </c>
      <c r="D59" s="14" t="s">
        <v>27</v>
      </c>
      <c r="E59" s="19"/>
      <c r="F59" s="21"/>
      <c r="G59" s="8"/>
      <c r="H59" s="8"/>
      <c r="I59" s="8"/>
    </row>
    <row r="60" spans="1:9" ht="31.5">
      <c r="A60" s="7" t="s">
        <v>176</v>
      </c>
      <c r="B60" s="27" t="s">
        <v>236</v>
      </c>
      <c r="C60" s="1" t="s">
        <v>27</v>
      </c>
      <c r="D60" s="14" t="s">
        <v>27</v>
      </c>
      <c r="E60" s="19"/>
      <c r="F60" s="21"/>
      <c r="G60" s="8"/>
      <c r="H60" s="8"/>
      <c r="I60" s="8"/>
    </row>
    <row r="61" spans="1:9" ht="31.5">
      <c r="A61" s="7" t="s">
        <v>177</v>
      </c>
      <c r="B61" s="27" t="s">
        <v>8</v>
      </c>
      <c r="C61" s="32" t="s">
        <v>178</v>
      </c>
      <c r="D61" s="13">
        <f aca="true" t="shared" si="1" ref="D61:D68">E61*E$2*8+F61*E$2*4</f>
        <v>6370.676315377419</v>
      </c>
      <c r="E61" s="29">
        <v>0.19252517570235</v>
      </c>
      <c r="F61" s="30">
        <v>0.21543567161092966</v>
      </c>
      <c r="G61" s="8"/>
      <c r="H61" s="8"/>
      <c r="I61" s="8"/>
    </row>
    <row r="62" spans="1:22" s="6" customFormat="1" ht="31.5" customHeight="1">
      <c r="A62" s="7" t="s">
        <v>179</v>
      </c>
      <c r="B62" s="27" t="s">
        <v>180</v>
      </c>
      <c r="C62" s="32" t="s">
        <v>11</v>
      </c>
      <c r="D62" s="13">
        <f t="shared" si="1"/>
        <v>12060.211137915743</v>
      </c>
      <c r="E62" s="29">
        <v>0.36446589865665</v>
      </c>
      <c r="F62" s="30">
        <v>0.4078373405967914</v>
      </c>
      <c r="G62" s="17"/>
      <c r="H62" s="17"/>
      <c r="I62" s="17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1:9" ht="15.75">
      <c r="A63" s="7" t="s">
        <v>181</v>
      </c>
      <c r="B63" s="27" t="s">
        <v>182</v>
      </c>
      <c r="C63" s="32" t="s">
        <v>10</v>
      </c>
      <c r="D63" s="13">
        <f t="shared" si="1"/>
        <v>3085.1702910947242</v>
      </c>
      <c r="E63" s="29">
        <v>0.09323546244705</v>
      </c>
      <c r="F63" s="30">
        <v>0.10433048247824894</v>
      </c>
      <c r="G63" s="8"/>
      <c r="H63" s="8"/>
      <c r="I63" s="8"/>
    </row>
    <row r="64" spans="1:9" ht="15.75">
      <c r="A64" s="7" t="s">
        <v>183</v>
      </c>
      <c r="B64" s="27" t="s">
        <v>13</v>
      </c>
      <c r="C64" s="32" t="s">
        <v>10</v>
      </c>
      <c r="D64" s="13">
        <f t="shared" si="1"/>
        <v>6330.609168739824</v>
      </c>
      <c r="E64" s="29">
        <v>0.1913143255407</v>
      </c>
      <c r="F64" s="30">
        <v>0.2140807302800433</v>
      </c>
      <c r="G64" s="8"/>
      <c r="H64" s="8"/>
      <c r="I64" s="8"/>
    </row>
    <row r="65" spans="1:9" ht="15.75">
      <c r="A65" s="7" t="s">
        <v>184</v>
      </c>
      <c r="B65" s="27" t="s">
        <v>120</v>
      </c>
      <c r="C65" s="32" t="s">
        <v>130</v>
      </c>
      <c r="D65" s="13">
        <f t="shared" si="1"/>
        <v>1642.753012141347</v>
      </c>
      <c r="E65" s="29">
        <v>0.04964485662765</v>
      </c>
      <c r="F65" s="30">
        <v>0.05555259456634035</v>
      </c>
      <c r="G65" s="8"/>
      <c r="H65" s="8"/>
      <c r="I65" s="8"/>
    </row>
    <row r="66" spans="1:9" ht="31.5">
      <c r="A66" s="7" t="s">
        <v>185</v>
      </c>
      <c r="B66" s="27" t="s">
        <v>186</v>
      </c>
      <c r="C66" s="32" t="s">
        <v>130</v>
      </c>
      <c r="D66" s="13">
        <f t="shared" si="1"/>
        <v>8654.503673720264</v>
      </c>
      <c r="E66" s="29">
        <v>0.2615436349164</v>
      </c>
      <c r="F66" s="30">
        <v>0.2926673274714516</v>
      </c>
      <c r="G66" s="8"/>
      <c r="H66" s="8"/>
      <c r="I66" s="8"/>
    </row>
    <row r="67" spans="1:9" ht="15.75">
      <c r="A67" s="7" t="s">
        <v>187</v>
      </c>
      <c r="B67" s="27" t="s">
        <v>188</v>
      </c>
      <c r="C67" s="32" t="s">
        <v>9</v>
      </c>
      <c r="D67" s="13">
        <f t="shared" si="1"/>
        <v>1762.954452054128</v>
      </c>
      <c r="E67" s="29">
        <v>0.05327740711259999</v>
      </c>
      <c r="F67" s="30">
        <v>0.05961741855899939</v>
      </c>
      <c r="G67" s="8"/>
      <c r="H67" s="8"/>
      <c r="I67" s="8"/>
    </row>
    <row r="68" spans="1:22" s="6" customFormat="1" ht="25.5" customHeight="1">
      <c r="A68" s="7" t="s">
        <v>189</v>
      </c>
      <c r="B68" s="27" t="s">
        <v>190</v>
      </c>
      <c r="C68" s="32" t="s">
        <v>7</v>
      </c>
      <c r="D68" s="13">
        <f t="shared" si="1"/>
        <v>1362.2829856781902</v>
      </c>
      <c r="E68" s="29">
        <v>0.04116890549610001</v>
      </c>
      <c r="F68" s="30">
        <v>0.04606800525013591</v>
      </c>
      <c r="G68" s="17"/>
      <c r="H68" s="17"/>
      <c r="I68" s="17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</row>
    <row r="69" spans="1:9" ht="31.5">
      <c r="A69" s="7" t="s">
        <v>71</v>
      </c>
      <c r="B69" s="27" t="s">
        <v>191</v>
      </c>
      <c r="C69" s="1" t="s">
        <v>27</v>
      </c>
      <c r="D69" s="14" t="s">
        <v>27</v>
      </c>
      <c r="E69" s="19"/>
      <c r="F69" s="21"/>
      <c r="G69" s="8"/>
      <c r="H69" s="8"/>
      <c r="I69" s="8"/>
    </row>
    <row r="70" spans="1:9" ht="15.75">
      <c r="A70" s="7" t="s">
        <v>192</v>
      </c>
      <c r="B70" s="27" t="s">
        <v>193</v>
      </c>
      <c r="C70" s="32" t="s">
        <v>11</v>
      </c>
      <c r="D70" s="13">
        <f aca="true" t="shared" si="2" ref="D70:D78">E70*E$2*8+F70*E$2*4</f>
        <v>10737.995298875147</v>
      </c>
      <c r="E70" s="29">
        <v>0.3245078433222</v>
      </c>
      <c r="F70" s="30">
        <v>0.3631242766775418</v>
      </c>
      <c r="G70" s="8"/>
      <c r="H70" s="8"/>
      <c r="I70" s="8"/>
    </row>
    <row r="71" spans="1:9" ht="15.75">
      <c r="A71" s="7" t="s">
        <v>194</v>
      </c>
      <c r="B71" s="27" t="s">
        <v>195</v>
      </c>
      <c r="C71" s="32" t="s">
        <v>11</v>
      </c>
      <c r="D71" s="13">
        <f t="shared" si="2"/>
        <v>25723.108141335237</v>
      </c>
      <c r="E71" s="29">
        <v>0.7773658037793</v>
      </c>
      <c r="F71" s="30">
        <v>0.8698723344290367</v>
      </c>
      <c r="G71" s="8"/>
      <c r="H71" s="8"/>
      <c r="I71" s="8"/>
    </row>
    <row r="72" spans="1:9" ht="15.75">
      <c r="A72" s="7" t="s">
        <v>196</v>
      </c>
      <c r="B72" s="27" t="s">
        <v>116</v>
      </c>
      <c r="C72" s="32" t="s">
        <v>197</v>
      </c>
      <c r="D72" s="13">
        <f t="shared" si="2"/>
        <v>2283.827358342848</v>
      </c>
      <c r="E72" s="29">
        <v>0.06901845921405</v>
      </c>
      <c r="F72" s="30">
        <v>0.07723165586052196</v>
      </c>
      <c r="G72" s="8"/>
      <c r="H72" s="8"/>
      <c r="I72" s="8"/>
    </row>
    <row r="73" spans="1:9" ht="15.75">
      <c r="A73" s="7" t="s">
        <v>198</v>
      </c>
      <c r="B73" s="27" t="s">
        <v>199</v>
      </c>
      <c r="C73" s="32" t="s">
        <v>9</v>
      </c>
      <c r="D73" s="13">
        <f t="shared" si="2"/>
        <v>961.611519302252</v>
      </c>
      <c r="E73" s="29">
        <v>0.029060403879600002</v>
      </c>
      <c r="F73" s="30">
        <v>0.0325185919412724</v>
      </c>
      <c r="G73" s="8"/>
      <c r="H73" s="8"/>
      <c r="I73" s="8"/>
    </row>
    <row r="74" spans="1:22" s="6" customFormat="1" ht="15.75">
      <c r="A74" s="7" t="s">
        <v>200</v>
      </c>
      <c r="B74" s="27" t="s">
        <v>201</v>
      </c>
      <c r="C74" s="32" t="s">
        <v>12</v>
      </c>
      <c r="D74" s="13">
        <f t="shared" si="2"/>
        <v>11379.069645076645</v>
      </c>
      <c r="E74" s="29">
        <v>0.3438814459085999</v>
      </c>
      <c r="F74" s="30">
        <v>0.38480333797172334</v>
      </c>
      <c r="G74" s="17"/>
      <c r="H74" s="17"/>
      <c r="I74" s="17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</row>
    <row r="75" spans="1:9" ht="15.75">
      <c r="A75" s="7" t="s">
        <v>202</v>
      </c>
      <c r="B75" s="27" t="s">
        <v>203</v>
      </c>
      <c r="C75" s="32" t="s">
        <v>11</v>
      </c>
      <c r="D75" s="13">
        <f t="shared" si="2"/>
        <v>480.805759651126</v>
      </c>
      <c r="E75" s="29">
        <v>0.014530201939800001</v>
      </c>
      <c r="F75" s="30">
        <v>0.0162592959706362</v>
      </c>
      <c r="G75" s="8"/>
      <c r="H75" s="8"/>
      <c r="I75" s="8"/>
    </row>
    <row r="76" spans="1:9" ht="15.75">
      <c r="A76" s="20" t="s">
        <v>204</v>
      </c>
      <c r="B76" s="31" t="s">
        <v>205</v>
      </c>
      <c r="C76" s="1"/>
      <c r="D76" s="13">
        <f t="shared" si="2"/>
        <v>0</v>
      </c>
      <c r="E76" s="29"/>
      <c r="F76" s="21"/>
      <c r="G76" s="8"/>
      <c r="H76" s="8"/>
      <c r="I76" s="8"/>
    </row>
    <row r="77" spans="1:9" ht="15.75">
      <c r="A77" s="7" t="s">
        <v>65</v>
      </c>
      <c r="B77" s="33" t="s">
        <v>2</v>
      </c>
      <c r="C77" s="28" t="s">
        <v>206</v>
      </c>
      <c r="D77" s="13">
        <f t="shared" si="2"/>
        <v>1882.9555562337218</v>
      </c>
      <c r="E77" s="29">
        <v>0.05690390334674175</v>
      </c>
      <c r="F77" s="30">
        <v>0.06367546784500402</v>
      </c>
      <c r="G77" s="8"/>
      <c r="H77" s="8"/>
      <c r="I77" s="8"/>
    </row>
    <row r="78" spans="1:9" ht="15.75">
      <c r="A78" s="7" t="s">
        <v>207</v>
      </c>
      <c r="B78" s="33" t="s">
        <v>3</v>
      </c>
      <c r="C78" s="28" t="s">
        <v>130</v>
      </c>
      <c r="D78" s="13">
        <f t="shared" si="2"/>
        <v>1192.1979482016043</v>
      </c>
      <c r="E78" s="29">
        <v>0.03602884655989575</v>
      </c>
      <c r="F78" s="30">
        <v>0.040316279300523346</v>
      </c>
      <c r="G78" s="8"/>
      <c r="H78" s="8"/>
      <c r="I78" s="8"/>
    </row>
    <row r="79" spans="1:9" ht="31.5">
      <c r="A79" s="20" t="s">
        <v>208</v>
      </c>
      <c r="B79" s="31" t="s">
        <v>209</v>
      </c>
      <c r="C79" s="1" t="s">
        <v>27</v>
      </c>
      <c r="D79" s="14" t="s">
        <v>27</v>
      </c>
      <c r="E79" s="19"/>
      <c r="F79" s="21"/>
      <c r="G79" s="8"/>
      <c r="H79" s="8"/>
      <c r="I79" s="8"/>
    </row>
    <row r="80" spans="1:22" s="6" customFormat="1" ht="31.5">
      <c r="A80" s="7" t="s">
        <v>66</v>
      </c>
      <c r="B80" s="34" t="s">
        <v>210</v>
      </c>
      <c r="C80" s="35" t="s">
        <v>211</v>
      </c>
      <c r="D80" s="13">
        <f>E80*E$2*8+F80*E$2*4</f>
        <v>1120.9184943333248</v>
      </c>
      <c r="E80" s="29">
        <v>0.033874744122320395</v>
      </c>
      <c r="F80" s="36">
        <v>0.03790583867287652</v>
      </c>
      <c r="G80" s="17"/>
      <c r="H80" s="17"/>
      <c r="I80" s="17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</row>
    <row r="81" spans="1:9" ht="15.75">
      <c r="A81" s="7" t="s">
        <v>73</v>
      </c>
      <c r="B81" s="27" t="s">
        <v>212</v>
      </c>
      <c r="C81" s="28" t="s">
        <v>130</v>
      </c>
      <c r="D81" s="13">
        <f>E81*E$2*8+F81*E$2*4</f>
        <v>2497.4253170678603</v>
      </c>
      <c r="E81" s="29">
        <v>0.07547350142580614</v>
      </c>
      <c r="F81" s="30">
        <v>0.08445484809547707</v>
      </c>
      <c r="G81" s="8"/>
      <c r="H81" s="8"/>
      <c r="I81" s="8"/>
    </row>
    <row r="82" spans="1:9" ht="15.75">
      <c r="A82" s="20" t="s">
        <v>213</v>
      </c>
      <c r="B82" s="31" t="s">
        <v>214</v>
      </c>
      <c r="C82" s="1" t="s">
        <v>27</v>
      </c>
      <c r="D82" s="14" t="s">
        <v>27</v>
      </c>
      <c r="E82" s="19"/>
      <c r="F82" s="21"/>
      <c r="G82" s="8"/>
      <c r="H82" s="8"/>
      <c r="I82" s="8"/>
    </row>
    <row r="83" spans="1:9" ht="31.5">
      <c r="A83" s="7" t="s">
        <v>67</v>
      </c>
      <c r="B83" s="27" t="s">
        <v>215</v>
      </c>
      <c r="C83" s="32" t="s">
        <v>5</v>
      </c>
      <c r="D83" s="13">
        <f aca="true" t="shared" si="3" ref="D83:D92">E83*E$2*8+F83*E$2*4</f>
        <v>28483.73454466545</v>
      </c>
      <c r="E83" s="29">
        <v>0.860793379916985</v>
      </c>
      <c r="F83" s="30">
        <v>0.9632277921271062</v>
      </c>
      <c r="G83" s="8"/>
      <c r="H83" s="8"/>
      <c r="I83" s="8"/>
    </row>
    <row r="84" spans="1:9" ht="31.5">
      <c r="A84" s="7" t="s">
        <v>216</v>
      </c>
      <c r="B84" s="27" t="s">
        <v>217</v>
      </c>
      <c r="C84" s="32" t="s">
        <v>10</v>
      </c>
      <c r="D84" s="13">
        <f t="shared" si="3"/>
        <v>11375.062930412887</v>
      </c>
      <c r="E84" s="29">
        <v>0.343760360892435</v>
      </c>
      <c r="F84" s="30">
        <v>0.3846678438386348</v>
      </c>
      <c r="G84" s="8"/>
      <c r="H84" s="8"/>
      <c r="I84" s="8"/>
    </row>
    <row r="85" spans="1:22" s="6" customFormat="1" ht="15.75">
      <c r="A85" s="7" t="s">
        <v>74</v>
      </c>
      <c r="B85" s="27" t="s">
        <v>218</v>
      </c>
      <c r="C85" s="32" t="s">
        <v>6</v>
      </c>
      <c r="D85" s="13">
        <f t="shared" si="3"/>
        <v>2163.625918430066</v>
      </c>
      <c r="E85" s="29">
        <v>0.0653859087291</v>
      </c>
      <c r="F85" s="30">
        <v>0.0731668318678629</v>
      </c>
      <c r="G85" s="17"/>
      <c r="H85" s="17"/>
      <c r="I85" s="17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1:9" ht="15.75">
      <c r="A86" s="7" t="s">
        <v>122</v>
      </c>
      <c r="B86" s="27" t="s">
        <v>219</v>
      </c>
      <c r="C86" s="32" t="s">
        <v>12</v>
      </c>
      <c r="D86" s="13">
        <f t="shared" si="3"/>
        <v>1033.7323832499205</v>
      </c>
      <c r="E86" s="29">
        <v>0.031239934170569996</v>
      </c>
      <c r="F86" s="30">
        <v>0.03495748633686783</v>
      </c>
      <c r="G86" s="8"/>
      <c r="H86" s="8"/>
      <c r="I86" s="8"/>
    </row>
    <row r="87" spans="1:9" ht="15.75">
      <c r="A87" s="7" t="s">
        <v>124</v>
      </c>
      <c r="B87" s="27" t="s">
        <v>220</v>
      </c>
      <c r="C87" s="32" t="s">
        <v>79</v>
      </c>
      <c r="D87" s="13">
        <f t="shared" si="3"/>
        <v>432.72518368601334</v>
      </c>
      <c r="E87" s="29">
        <v>0.01307718174582</v>
      </c>
      <c r="F87" s="30">
        <v>0.01463336637357258</v>
      </c>
      <c r="G87" s="8"/>
      <c r="H87" s="8"/>
      <c r="I87" s="8"/>
    </row>
    <row r="88" spans="1:9" ht="15.75">
      <c r="A88" s="7" t="s">
        <v>77</v>
      </c>
      <c r="B88" s="27" t="s">
        <v>221</v>
      </c>
      <c r="C88" s="32"/>
      <c r="D88" s="13">
        <f t="shared" si="3"/>
        <v>0</v>
      </c>
      <c r="E88" s="19"/>
      <c r="F88" s="30"/>
      <c r="G88" s="8"/>
      <c r="H88" s="8"/>
      <c r="I88" s="8"/>
    </row>
    <row r="89" spans="1:9" ht="15.75">
      <c r="A89" s="7" t="s">
        <v>222</v>
      </c>
      <c r="B89" s="27" t="s">
        <v>223</v>
      </c>
      <c r="C89" s="32" t="s">
        <v>79</v>
      </c>
      <c r="D89" s="13">
        <f t="shared" si="3"/>
        <v>132.22158390405963</v>
      </c>
      <c r="E89" s="29">
        <v>0.003995805533445</v>
      </c>
      <c r="F89" s="30">
        <v>0.004471306391924955</v>
      </c>
      <c r="G89" s="8"/>
      <c r="H89" s="8"/>
      <c r="I89" s="8"/>
    </row>
    <row r="90" spans="1:9" ht="15.75">
      <c r="A90" s="7" t="s">
        <v>224</v>
      </c>
      <c r="B90" s="27" t="s">
        <v>225</v>
      </c>
      <c r="C90" s="32" t="s">
        <v>79</v>
      </c>
      <c r="D90" s="13">
        <f t="shared" si="3"/>
        <v>112.18801058526273</v>
      </c>
      <c r="E90" s="29">
        <v>0.00339038045262</v>
      </c>
      <c r="F90" s="30">
        <v>0.0037938357264817803</v>
      </c>
      <c r="G90" s="8"/>
      <c r="H90" s="8"/>
      <c r="I90" s="8"/>
    </row>
    <row r="91" spans="1:9" ht="15.75">
      <c r="A91" s="7" t="s">
        <v>226</v>
      </c>
      <c r="B91" s="27" t="s">
        <v>227</v>
      </c>
      <c r="C91" s="32" t="s">
        <v>79</v>
      </c>
      <c r="D91" s="13">
        <f t="shared" si="3"/>
        <v>4.006714663759383</v>
      </c>
      <c r="E91" s="29">
        <v>0.00012108501616500001</v>
      </c>
      <c r="F91" s="30">
        <v>0.000135494133088635</v>
      </c>
      <c r="G91" s="8"/>
      <c r="H91" s="8"/>
      <c r="I91" s="8"/>
    </row>
    <row r="92" spans="1:9" ht="15.75">
      <c r="A92" s="7" t="s">
        <v>228</v>
      </c>
      <c r="B92" s="27" t="s">
        <v>229</v>
      </c>
      <c r="C92" s="32" t="s">
        <v>79</v>
      </c>
      <c r="D92" s="13">
        <f t="shared" si="3"/>
        <v>20.033573318796915</v>
      </c>
      <c r="E92" s="29">
        <v>0.000605425080825</v>
      </c>
      <c r="F92" s="30">
        <v>0.0006774706654431751</v>
      </c>
      <c r="G92" s="8"/>
      <c r="H92" s="8"/>
      <c r="I92" s="8"/>
    </row>
    <row r="93" spans="1:9" ht="15.75">
      <c r="A93" s="20" t="s">
        <v>230</v>
      </c>
      <c r="B93" s="31" t="s">
        <v>231</v>
      </c>
      <c r="C93" s="1" t="s">
        <v>27</v>
      </c>
      <c r="D93" s="14" t="s">
        <v>27</v>
      </c>
      <c r="E93" s="19"/>
      <c r="F93" s="21"/>
      <c r="G93" s="8"/>
      <c r="H93" s="8"/>
      <c r="I93" s="8"/>
    </row>
    <row r="94" spans="1:9" ht="15.75">
      <c r="A94" s="7" t="s">
        <v>69</v>
      </c>
      <c r="B94" s="33" t="s">
        <v>232</v>
      </c>
      <c r="C94" s="28" t="s">
        <v>4</v>
      </c>
      <c r="D94" s="13">
        <f>E94*E$2*8+F94*E$2*4</f>
        <v>35459.42477427054</v>
      </c>
      <c r="E94" s="29">
        <v>1.07160239306025</v>
      </c>
      <c r="F94" s="30">
        <v>1.1991230778344197</v>
      </c>
      <c r="G94" s="8"/>
      <c r="H94" s="8"/>
      <c r="I94" s="8"/>
    </row>
    <row r="95" spans="1:22" s="6" customFormat="1" ht="15.75">
      <c r="A95" s="7" t="s">
        <v>233</v>
      </c>
      <c r="B95" s="33" t="s">
        <v>1</v>
      </c>
      <c r="C95" s="1"/>
      <c r="D95" s="13">
        <f>E95*E$2*8+F95*E$2*4</f>
        <v>49098.28148970747</v>
      </c>
      <c r="E95" s="29">
        <v>1.48377578808591</v>
      </c>
      <c r="F95" s="30">
        <v>1.6603451068681332</v>
      </c>
      <c r="G95" s="17"/>
      <c r="H95" s="17"/>
      <c r="I95" s="17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9" ht="15.75">
      <c r="A96" s="7" t="s">
        <v>75</v>
      </c>
      <c r="B96" s="33" t="s">
        <v>234</v>
      </c>
      <c r="C96" s="1"/>
      <c r="D96" s="13">
        <f>E96*E$2*8+F96*E$2*4</f>
        <v>31386.599318559125</v>
      </c>
      <c r="E96" s="29">
        <v>0.9485194741285276</v>
      </c>
      <c r="F96" s="30">
        <v>1.0613932915498223</v>
      </c>
      <c r="G96" s="8"/>
      <c r="H96" s="8"/>
      <c r="I96" s="8"/>
    </row>
    <row r="97" spans="1:9" ht="15.75">
      <c r="A97" s="7"/>
      <c r="B97" s="4" t="s">
        <v>83</v>
      </c>
      <c r="C97" s="1" t="s">
        <v>33</v>
      </c>
      <c r="D97" s="15">
        <f>SUM(D29:D58)+SUM(D61:D68)+SUM(D70:D78)+D80+D81+SUM(D83:D92)+D94+D95+D96</f>
        <v>418498.434718846</v>
      </c>
      <c r="E97" s="22">
        <f>SUM(E29:E58)+SUM(E61:E68)+SUM(E70:E78)+E80+E81+SUM(E83:E92)+E94+E95+E96</f>
        <v>13.53850999574913</v>
      </c>
      <c r="F97" s="22">
        <f>SUM(F29:F58)+SUM(F61:F68)+SUM(F70:F78)+F80+F81+SUM(F83:F92)+F94+F95+F96</f>
        <v>15.149592685243281</v>
      </c>
      <c r="G97" s="8"/>
      <c r="H97" s="8"/>
      <c r="I97" s="8"/>
    </row>
    <row r="98" spans="1:9" ht="15.75">
      <c r="A98" s="24" t="s">
        <v>84</v>
      </c>
      <c r="B98" s="24"/>
      <c r="C98" s="24"/>
      <c r="D98" s="26"/>
      <c r="E98" s="16"/>
      <c r="F98" s="8"/>
      <c r="G98" s="8"/>
      <c r="H98" s="8"/>
      <c r="I98" s="8"/>
    </row>
    <row r="99" spans="1:9" ht="15.75">
      <c r="A99" s="7" t="s">
        <v>85</v>
      </c>
      <c r="B99" s="1" t="s">
        <v>86</v>
      </c>
      <c r="C99" s="1" t="s">
        <v>87</v>
      </c>
      <c r="D99" s="37">
        <v>6</v>
      </c>
      <c r="E99" s="16"/>
      <c r="F99" s="8"/>
      <c r="G99" s="8"/>
      <c r="H99" s="8"/>
      <c r="I99" s="8"/>
    </row>
    <row r="100" spans="1:9" ht="15.75">
      <c r="A100" s="7" t="s">
        <v>88</v>
      </c>
      <c r="B100" s="1" t="s">
        <v>89</v>
      </c>
      <c r="C100" s="1" t="s">
        <v>87</v>
      </c>
      <c r="D100" s="37">
        <v>5</v>
      </c>
      <c r="E100" s="16"/>
      <c r="F100" s="8"/>
      <c r="G100" s="8"/>
      <c r="H100" s="8"/>
      <c r="I100" s="8"/>
    </row>
    <row r="101" spans="1:9" ht="15.75">
      <c r="A101" s="7" t="s">
        <v>90</v>
      </c>
      <c r="B101" s="1" t="s">
        <v>91</v>
      </c>
      <c r="C101" s="1" t="s">
        <v>87</v>
      </c>
      <c r="D101" s="14">
        <v>1</v>
      </c>
      <c r="E101" s="16"/>
      <c r="F101" s="8"/>
      <c r="G101" s="8"/>
      <c r="H101" s="8"/>
      <c r="I101" s="8"/>
    </row>
    <row r="102" spans="1:9" ht="15.75">
      <c r="A102" s="7" t="s">
        <v>92</v>
      </c>
      <c r="B102" s="1" t="s">
        <v>93</v>
      </c>
      <c r="C102" s="1" t="s">
        <v>33</v>
      </c>
      <c r="D102" s="38">
        <v>-41501.63</v>
      </c>
      <c r="E102" s="16"/>
      <c r="F102" s="8"/>
      <c r="G102" s="8"/>
      <c r="H102" s="8"/>
      <c r="I102" s="8"/>
    </row>
    <row r="103" spans="1:9" ht="15.75">
      <c r="A103" s="24" t="s">
        <v>94</v>
      </c>
      <c r="B103" s="24"/>
      <c r="C103" s="24"/>
      <c r="D103" s="26"/>
      <c r="E103" s="16"/>
      <c r="F103" s="8"/>
      <c r="G103" s="8"/>
      <c r="H103" s="8"/>
      <c r="I103" s="8"/>
    </row>
    <row r="104" spans="1:9" ht="15.75">
      <c r="A104" s="7" t="s">
        <v>95</v>
      </c>
      <c r="B104" s="1" t="s">
        <v>32</v>
      </c>
      <c r="C104" s="1" t="s">
        <v>33</v>
      </c>
      <c r="D104" s="14">
        <v>0</v>
      </c>
      <c r="E104" s="16"/>
      <c r="F104" s="8"/>
      <c r="G104" s="8"/>
      <c r="H104" s="8"/>
      <c r="I104" s="8"/>
    </row>
    <row r="105" spans="1:9" ht="15.75">
      <c r="A105" s="7" t="s">
        <v>96</v>
      </c>
      <c r="B105" s="1" t="s">
        <v>34</v>
      </c>
      <c r="C105" s="1" t="s">
        <v>33</v>
      </c>
      <c r="D105" s="14">
        <v>0</v>
      </c>
      <c r="E105" s="16"/>
      <c r="F105" s="8"/>
      <c r="G105" s="8"/>
      <c r="H105" s="8"/>
      <c r="I105" s="8"/>
    </row>
    <row r="106" spans="1:9" ht="15.75">
      <c r="A106" s="7" t="s">
        <v>97</v>
      </c>
      <c r="B106" s="1" t="s">
        <v>36</v>
      </c>
      <c r="C106" s="1" t="s">
        <v>33</v>
      </c>
      <c r="D106" s="14">
        <v>0</v>
      </c>
      <c r="E106" s="16"/>
      <c r="F106" s="8"/>
      <c r="G106" s="8"/>
      <c r="H106" s="8"/>
      <c r="I106" s="8"/>
    </row>
    <row r="107" spans="1:4" ht="15.75">
      <c r="A107" s="7" t="s">
        <v>98</v>
      </c>
      <c r="B107" s="1" t="s">
        <v>59</v>
      </c>
      <c r="C107" s="1" t="s">
        <v>33</v>
      </c>
      <c r="D107" s="1">
        <v>0</v>
      </c>
    </row>
    <row r="108" spans="1:4" ht="15.75">
      <c r="A108" s="7" t="s">
        <v>99</v>
      </c>
      <c r="B108" s="1" t="s">
        <v>100</v>
      </c>
      <c r="C108" s="1" t="s">
        <v>33</v>
      </c>
      <c r="D108" s="1">
        <v>0</v>
      </c>
    </row>
    <row r="109" spans="1:4" ht="15.75">
      <c r="A109" s="7" t="s">
        <v>101</v>
      </c>
      <c r="B109" s="1" t="s">
        <v>61</v>
      </c>
      <c r="C109" s="1" t="s">
        <v>33</v>
      </c>
      <c r="D109" s="1">
        <v>0</v>
      </c>
    </row>
    <row r="110" spans="1:4" ht="15.75">
      <c r="A110" s="24" t="s">
        <v>102</v>
      </c>
      <c r="B110" s="24"/>
      <c r="C110" s="24"/>
      <c r="D110" s="24"/>
    </row>
    <row r="111" spans="1:4" ht="15.75">
      <c r="A111" s="7" t="s">
        <v>103</v>
      </c>
      <c r="B111" s="1" t="s">
        <v>86</v>
      </c>
      <c r="C111" s="1" t="s">
        <v>87</v>
      </c>
      <c r="D111" s="1">
        <v>0</v>
      </c>
    </row>
    <row r="112" spans="1:4" ht="15.75">
      <c r="A112" s="7" t="s">
        <v>104</v>
      </c>
      <c r="B112" s="1" t="s">
        <v>89</v>
      </c>
      <c r="C112" s="1" t="s">
        <v>87</v>
      </c>
      <c r="D112" s="1">
        <v>0</v>
      </c>
    </row>
    <row r="113" spans="1:4" ht="15.75">
      <c r="A113" s="7" t="s">
        <v>105</v>
      </c>
      <c r="B113" s="1" t="s">
        <v>106</v>
      </c>
      <c r="C113" s="1" t="s">
        <v>87</v>
      </c>
      <c r="D113" s="1">
        <v>0</v>
      </c>
    </row>
    <row r="114" spans="1:4" ht="15.75">
      <c r="A114" s="7" t="s">
        <v>107</v>
      </c>
      <c r="B114" s="1" t="s">
        <v>93</v>
      </c>
      <c r="C114" s="1" t="s">
        <v>33</v>
      </c>
      <c r="D114" s="1">
        <v>0</v>
      </c>
    </row>
    <row r="115" spans="1:4" ht="15.75">
      <c r="A115" s="24" t="s">
        <v>108</v>
      </c>
      <c r="B115" s="24"/>
      <c r="C115" s="24"/>
      <c r="D115" s="24"/>
    </row>
    <row r="116" spans="1:4" ht="15.75">
      <c r="A116" s="7" t="s">
        <v>109</v>
      </c>
      <c r="B116" s="1" t="s">
        <v>110</v>
      </c>
      <c r="C116" s="1" t="s">
        <v>87</v>
      </c>
      <c r="D116" s="1">
        <v>8</v>
      </c>
    </row>
    <row r="117" spans="1:4" ht="15.75">
      <c r="A117" s="7" t="s">
        <v>111</v>
      </c>
      <c r="B117" s="1" t="s">
        <v>112</v>
      </c>
      <c r="C117" s="1" t="s">
        <v>87</v>
      </c>
      <c r="D117" s="1">
        <v>8</v>
      </c>
    </row>
    <row r="118" spans="1:4" ht="31.5">
      <c r="A118" s="7" t="s">
        <v>113</v>
      </c>
      <c r="B118" s="1" t="s">
        <v>114</v>
      </c>
      <c r="C118" s="1" t="s">
        <v>33</v>
      </c>
      <c r="D118" s="19">
        <v>68300</v>
      </c>
    </row>
  </sheetData>
  <sheetProtection password="CC29" sheet="1" objects="1" scenarios="1" selectLockedCells="1" selectUnlockedCells="1"/>
  <mergeCells count="9">
    <mergeCell ref="F27:F28"/>
    <mergeCell ref="A115:D115"/>
    <mergeCell ref="A2:D2"/>
    <mergeCell ref="A26:D26"/>
    <mergeCell ref="A8:D8"/>
    <mergeCell ref="A98:D98"/>
    <mergeCell ref="A103:D103"/>
    <mergeCell ref="A110:D110"/>
    <mergeCell ref="E27:E28"/>
  </mergeCells>
  <printOptions/>
  <pageMargins left="0.984251968503937" right="0.3937007874015748" top="0.3937007874015748" bottom="0.3937007874015748" header="0.31496062992125984" footer="0.31496062992125984"/>
  <pageSetup fitToHeight="10000" horizontalDpi="600" verticalDpi="600" orientation="portrait" paperSize="9" scale="55" r:id="rId1"/>
  <ignoredErrors>
    <ignoredError sqref="D4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2020-03-20T11:35:29Z</cp:lastPrinted>
  <dcterms:created xsi:type="dcterms:W3CDTF">2010-07-19T21:32:50Z</dcterms:created>
  <dcterms:modified xsi:type="dcterms:W3CDTF">2024-03-12T11:31:16Z</dcterms:modified>
  <cp:category/>
  <cp:version/>
  <cp:contentType/>
  <cp:contentStatus/>
</cp:coreProperties>
</file>