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<sst xmlns="http://schemas.openxmlformats.org/spreadsheetml/2006/main" count="403" uniqueCount="278">
  <si>
    <t>Профилактический осмотр мусоропровода</t>
  </si>
  <si>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</si>
  <si>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</si>
  <si>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</si>
  <si>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</si>
  <si>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</si>
  <si>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</si>
  <si>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</si>
  <si>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</si>
  <si>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</si>
  <si>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</si>
  <si>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</si>
  <si>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</si>
  <si>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</si>
  <si>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</si>
  <si>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</si>
  <si>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</si>
  <si>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</si>
  <si>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</si>
  <si>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</si>
  <si>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</si>
  <si>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</si>
  <si>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</si>
  <si>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</si>
  <si>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</si>
  <si>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</si>
  <si>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</si>
  <si>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</si>
  <si>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</si>
  <si>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</si>
  <si>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</si>
  <si>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</si>
  <si>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</si>
  <si>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</si>
  <si>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</si>
  <si>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</si>
  <si>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</si>
  <si>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</si>
  <si>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</si>
  <si>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</si>
  <si>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</si>
  <si>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</si>
  <si>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</si>
  <si>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</si>
  <si>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</si>
  <si>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</si>
  <si>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</si>
  <si>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</si>
  <si>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</si>
  <si>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</si>
  <si>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</si>
  <si>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</si>
  <si>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</si>
  <si>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</si>
  <si>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</si>
  <si>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</si>
  <si>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</si>
  <si>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</si>
  <si>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</si>
  <si>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</si>
  <si>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</si>
  <si>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</si>
  <si>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</si>
  <si>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</si>
  <si>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</si>
  <si>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</si>
  <si>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</si>
  <si>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</si>
  <si>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</si>
  <si>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</si>
  <si>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</si>
  <si>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</si>
  <si>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</si>
  <si>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</si>
  <si>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</si>
  <si>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</si>
  <si>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</si>
  <si>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</si>
  <si>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</si>
  <si>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</si>
  <si>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</si>
  <si>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24.7</t>
  </si>
  <si>
    <t>1 раз в год</t>
  </si>
  <si>
    <t>21.8</t>
  </si>
  <si>
    <t>21.9</t>
  </si>
  <si>
    <t>21.11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</si>
  <si>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</si>
  <si>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</si>
  <si>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</si>
  <si>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</si>
  <si>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</si>
  <si>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</si>
  <si>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</si>
  <si>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</si>
  <si>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</si>
  <si>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</si>
  <si>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</si>
  <si>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</si>
  <si>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</si>
  <si>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</si>
  <si>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</si>
  <si>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</si>
  <si>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</si>
  <si>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</si>
  <si>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</si>
  <si>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</si>
  <si>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</si>
  <si>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</si>
  <si>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</si>
  <si>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</si>
  <si>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</si>
  <si>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</si>
  <si>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</si>
  <si>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</si>
  <si>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</si>
  <si>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</si>
  <si>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</si>
  <si>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</si>
  <si>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</si>
  <si>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</si>
  <si>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</si>
  <si>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</si>
  <si>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</si>
  <si>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</si>
  <si>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</si>
  <si>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</si>
  <si>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</si>
  <si>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</si>
  <si>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</si>
  <si>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</si>
  <si>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</si>
  <si>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</si>
  <si>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</si>
  <si>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</si>
  <si>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</si>
  <si>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</si>
  <si>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</si>
  <si>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</si>
  <si>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</si>
  <si>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</si>
  <si>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</si>
  <si>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</si>
  <si>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</si>
  <si>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</si>
  <si>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</si>
  <si>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</si>
  <si>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</si>
  <si>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</si>
  <si>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</si>
  <si>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</si>
  <si>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</si>
  <si>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</si>
  <si>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</si>
  <si>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</si>
  <si>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</si>
  <si>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</si>
  <si>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</si>
  <si>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</si>
  <si>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</si>
  <si>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</si>
  <si>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</si>
  <si>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</si>
  <si>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</si>
  <si>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</si>
  <si>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</si>
  <si>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</si>
  <si>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</si>
  <si>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</si>
  <si>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</si>
  <si>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</si>
  <si>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</si>
  <si>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</si>
  <si>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</si>
  <si>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</si>
  <si>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</si>
  <si>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</si>
  <si>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</si>
  <si>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</si>
  <si>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</si>
  <si>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</si>
  <si>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</si>
  <si>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</si>
  <si>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</si>
  <si>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</si>
  <si>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</si>
  <si>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</si>
  <si>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</si>
  <si>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</si>
  <si>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</si>
  <si>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</si>
  <si>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</si>
  <si>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</si>
  <si>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</si>
  <si>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</si>
  <si>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</si>
  <si>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</si>
  <si>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</si>
  <si>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</si>
  <si>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</si>
  <si>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</si>
  <si>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</si>
  <si>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</si>
  <si>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</si>
  <si>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</si>
  <si>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</si>
  <si>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</si>
  <si>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</si>
  <si>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</si>
  <si>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</si>
  <si>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</si>
  <si>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</si>
  <si>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</si>
  <si>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</si>
  <si>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</si>
  <si>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</si>
  <si>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</si>
  <si>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</si>
  <si>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</si>
  <si>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</si>
  <si>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</si>
  <si>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</si>
  <si>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</si>
  <si>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</si>
  <si>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</si>
  <si>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24.4</t>
  </si>
  <si>
    <t>24.5</t>
  </si>
  <si>
    <t>Уборка загрузочных клапанов мусоропровода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</si>
  <si>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</si>
  <si>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</si>
  <si>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</si>
  <si>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</si>
  <si>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</si>
  <si>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</si>
  <si>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</si>
  <si>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</si>
  <si>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</si>
  <si>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</si>
  <si>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</si>
  <si>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</si>
  <si>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</si>
  <si>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</si>
  <si>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</si>
  <si>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</si>
  <si>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</si>
  <si>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</si>
  <si>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</si>
  <si>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</si>
  <si>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</si>
  <si>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</si>
  <si>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</si>
  <si>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</si>
  <si>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</si>
  <si>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</si>
  <si>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</si>
  <si>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</si>
  <si>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</si>
  <si>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</si>
  <si>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</si>
  <si>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оконные ограждения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</si>
  <si>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</si>
  <si>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</si>
  <si>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</si>
  <si>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</si>
  <si>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</si>
  <si>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</si>
  <si>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</si>
  <si>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</si>
  <si>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</si>
  <si>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</si>
  <si>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</si>
  <si>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</si>
  <si>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21.33</t>
  </si>
  <si>
    <t>Отчет об исполнении управляющей организацией ООО "ГУК "Привокзальная" договора управления за 2023 год по дому № 8  ул. 30 лет Октября 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</si>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</sst>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9" fontId="38" fillId="0" borderId="14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4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30%20&#1083;&#1077;&#1090;%20&#1054;&#1082;&#1090;&#1103;&#1073;&#1088;&#1103;,%20&#1076;.%20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3356.37</v>
          </cell>
        </row>
        <row r="24">
          <cell r="D24">
            <v>-1630452.2554525419</v>
          </cell>
        </row>
        <row r="25">
          <cell r="D25">
            <v>115539.41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Y124">
            <v>821658.847402197</v>
          </cell>
        </row>
        <row r="125">
          <cell r="EY125">
            <v>771937.6588094959</v>
          </cell>
        </row>
        <row r="126">
          <cell r="EY126">
            <v>132864.8002798445</v>
          </cell>
        </row>
      </sheetData>
      <sheetData sheetId="3">
        <row r="124">
          <cell r="EY124">
            <v>367139.7888302935</v>
          </cell>
        </row>
        <row r="125">
          <cell r="EY125">
            <v>344922.99321246444</v>
          </cell>
        </row>
        <row r="126">
          <cell r="EY126">
            <v>59367.64981226296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="90" zoomScaleSheetLayoutView="90" zoomScalePageLayoutView="0" workbookViewId="0" topLeftCell="A1">
      <selection activeCell="M10" sqref="M10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7" width="20.00390625" style="13" hidden="1" customWidth="1"/>
    <col min="8" max="8" width="23.7109375" style="13" hidden="1" customWidth="1"/>
    <col min="9" max="9" width="11.8515625" style="13" hidden="1" customWidth="1"/>
    <col min="10" max="10" width="9.140625" style="13" hidden="1" customWidth="1"/>
    <col min="11" max="21" width="9.140625" style="13" customWidth="1"/>
    <col min="22" max="16384" width="9.140625" style="3" customWidth="1"/>
  </cols>
  <sheetData>
    <row r="1" ht="15.75">
      <c r="E1" s="2" t="s">
        <v>121</v>
      </c>
    </row>
    <row r="2" spans="1:21" s="6" customFormat="1" ht="33.75" customHeight="1">
      <c r="A2" s="24" t="s">
        <v>272</v>
      </c>
      <c r="B2" s="24"/>
      <c r="C2" s="24"/>
      <c r="D2" s="24"/>
      <c r="E2" s="2">
        <v>10002.8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24</v>
      </c>
      <c r="B4" s="1" t="s">
        <v>25</v>
      </c>
      <c r="C4" s="1" t="s">
        <v>26</v>
      </c>
      <c r="D4" s="1" t="s">
        <v>27</v>
      </c>
    </row>
    <row r="5" spans="1:4" ht="15.75">
      <c r="A5" s="7" t="s">
        <v>30</v>
      </c>
      <c r="B5" s="1" t="s">
        <v>28</v>
      </c>
      <c r="C5" s="1" t="s">
        <v>29</v>
      </c>
      <c r="D5" s="1" t="s">
        <v>273</v>
      </c>
    </row>
    <row r="6" spans="1:4" ht="15.75">
      <c r="A6" s="7" t="s">
        <v>31</v>
      </c>
      <c r="B6" s="1" t="s">
        <v>32</v>
      </c>
      <c r="C6" s="1" t="s">
        <v>29</v>
      </c>
      <c r="D6" s="1" t="s">
        <v>274</v>
      </c>
    </row>
    <row r="7" spans="1:4" ht="15.75">
      <c r="A7" s="7" t="s">
        <v>18</v>
      </c>
      <c r="B7" s="1" t="s">
        <v>33</v>
      </c>
      <c r="C7" s="1" t="s">
        <v>29</v>
      </c>
      <c r="D7" s="1" t="s">
        <v>275</v>
      </c>
    </row>
    <row r="8" spans="1:4" ht="42.75" customHeight="1">
      <c r="A8" s="23" t="s">
        <v>65</v>
      </c>
      <c r="B8" s="23"/>
      <c r="C8" s="23"/>
      <c r="D8" s="23"/>
    </row>
    <row r="9" spans="1:4" ht="15.75">
      <c r="A9" s="7" t="s">
        <v>19</v>
      </c>
      <c r="B9" s="1" t="s">
        <v>34</v>
      </c>
      <c r="C9" s="1" t="s">
        <v>35</v>
      </c>
      <c r="D9" s="19">
        <f>'[1]по форме'!$D$23</f>
        <v>3356.37</v>
      </c>
    </row>
    <row r="10" spans="1:4" ht="15.75">
      <c r="A10" s="7" t="s">
        <v>20</v>
      </c>
      <c r="B10" s="1" t="s">
        <v>36</v>
      </c>
      <c r="C10" s="1" t="s">
        <v>35</v>
      </c>
      <c r="D10" s="19">
        <f>'[1]по форме'!$D$24</f>
        <v>-1630452.2554525419</v>
      </c>
    </row>
    <row r="11" spans="1:4" ht="15.75">
      <c r="A11" s="7" t="s">
        <v>37</v>
      </c>
      <c r="B11" s="1" t="s">
        <v>38</v>
      </c>
      <c r="C11" s="1" t="s">
        <v>35</v>
      </c>
      <c r="D11" s="19">
        <f>'[1]по форме'!$D$25</f>
        <v>115539.41</v>
      </c>
    </row>
    <row r="12" spans="1:9" ht="31.5">
      <c r="A12" s="7" t="s">
        <v>39</v>
      </c>
      <c r="B12" s="1" t="s">
        <v>40</v>
      </c>
      <c r="C12" s="1" t="s">
        <v>35</v>
      </c>
      <c r="D12" s="19">
        <f>D13+D14+D15</f>
        <v>2497891.7383465585</v>
      </c>
      <c r="I12" s="10"/>
    </row>
    <row r="13" spans="1:4" ht="15.75">
      <c r="A13" s="7" t="s">
        <v>56</v>
      </c>
      <c r="B13" s="11" t="s">
        <v>41</v>
      </c>
      <c r="C13" s="1" t="s">
        <v>35</v>
      </c>
      <c r="D13" s="19">
        <f>'[2]ГУК 2022'!$EY$125+'[2]ГУК 2023'!$EY$125</f>
        <v>1116860.6520219604</v>
      </c>
    </row>
    <row r="14" spans="1:4" ht="15.75">
      <c r="A14" s="7" t="s">
        <v>57</v>
      </c>
      <c r="B14" s="11" t="s">
        <v>42</v>
      </c>
      <c r="C14" s="1" t="s">
        <v>35</v>
      </c>
      <c r="D14" s="19">
        <f>'[2]ГУК 2022'!$EY$124+'[2]ГУК 2023'!$EY$124</f>
        <v>1188798.6362324904</v>
      </c>
    </row>
    <row r="15" spans="1:4" ht="15.75">
      <c r="A15" s="7" t="s">
        <v>58</v>
      </c>
      <c r="B15" s="11" t="s">
        <v>43</v>
      </c>
      <c r="C15" s="1" t="s">
        <v>35</v>
      </c>
      <c r="D15" s="19">
        <f>'[2]ГУК 2022'!$EY$126+'[2]ГУК 2023'!$EY$126</f>
        <v>192232.45009210747</v>
      </c>
    </row>
    <row r="16" spans="1:6" ht="15.75">
      <c r="A16" s="11" t="s">
        <v>44</v>
      </c>
      <c r="B16" s="11" t="s">
        <v>45</v>
      </c>
      <c r="C16" s="11" t="s">
        <v>35</v>
      </c>
      <c r="D16" s="12">
        <f>D17</f>
        <v>2467384.9383465587</v>
      </c>
      <c r="E16" s="2">
        <v>2467384.94</v>
      </c>
      <c r="F16" s="2">
        <f>D16-E16</f>
        <v>-0.0016534412279725075</v>
      </c>
    </row>
    <row r="17" spans="1:4" ht="31.5">
      <c r="A17" s="11" t="s">
        <v>21</v>
      </c>
      <c r="B17" s="11" t="s">
        <v>59</v>
      </c>
      <c r="C17" s="11" t="s">
        <v>35</v>
      </c>
      <c r="D17" s="12">
        <f>D12-D25+D120+D136</f>
        <v>2467384.9383465587</v>
      </c>
    </row>
    <row r="18" spans="1:4" ht="31.5">
      <c r="A18" s="11" t="s">
        <v>46</v>
      </c>
      <c r="B18" s="11" t="s">
        <v>60</v>
      </c>
      <c r="C18" s="11" t="s">
        <v>35</v>
      </c>
      <c r="D18" s="12">
        <v>0</v>
      </c>
    </row>
    <row r="19" spans="1:4" ht="15.75">
      <c r="A19" s="11" t="s">
        <v>22</v>
      </c>
      <c r="B19" s="11" t="s">
        <v>47</v>
      </c>
      <c r="C19" s="11" t="s">
        <v>35</v>
      </c>
      <c r="D19" s="12">
        <v>0</v>
      </c>
    </row>
    <row r="20" spans="1:4" ht="15.75">
      <c r="A20" s="11" t="s">
        <v>23</v>
      </c>
      <c r="B20" s="11" t="s">
        <v>48</v>
      </c>
      <c r="C20" s="11" t="s">
        <v>35</v>
      </c>
      <c r="D20" s="12">
        <v>0</v>
      </c>
    </row>
    <row r="21" spans="1:4" ht="15.75">
      <c r="A21" s="11" t="s">
        <v>49</v>
      </c>
      <c r="B21" s="11" t="s">
        <v>50</v>
      </c>
      <c r="C21" s="11" t="s">
        <v>35</v>
      </c>
      <c r="D21" s="12">
        <v>0</v>
      </c>
    </row>
    <row r="22" spans="1:4" ht="15.75">
      <c r="A22" s="11" t="s">
        <v>51</v>
      </c>
      <c r="B22" s="11" t="s">
        <v>52</v>
      </c>
      <c r="C22" s="11" t="s">
        <v>35</v>
      </c>
      <c r="D22" s="12">
        <f>D16+D10+D9</f>
        <v>840289.0528940168</v>
      </c>
    </row>
    <row r="23" spans="1:4" ht="15.75">
      <c r="A23" s="11" t="s">
        <v>53</v>
      </c>
      <c r="B23" s="11" t="s">
        <v>61</v>
      </c>
      <c r="C23" s="11" t="s">
        <v>35</v>
      </c>
      <c r="D23" s="12">
        <v>3140.92</v>
      </c>
    </row>
    <row r="24" spans="1:4" ht="15.75">
      <c r="A24" s="11" t="s">
        <v>54</v>
      </c>
      <c r="B24" s="11" t="s">
        <v>62</v>
      </c>
      <c r="C24" s="11" t="s">
        <v>35</v>
      </c>
      <c r="D24" s="12">
        <f>D22-D115</f>
        <v>-2117241.5149504</v>
      </c>
    </row>
    <row r="25" spans="1:5" ht="15.75">
      <c r="A25" s="11" t="s">
        <v>55</v>
      </c>
      <c r="B25" s="11" t="s">
        <v>63</v>
      </c>
      <c r="C25" s="11" t="s">
        <v>35</v>
      </c>
      <c r="D25" s="12">
        <v>285405.11</v>
      </c>
      <c r="E25" s="2">
        <f>D25+F16</f>
        <v>285405.10834655876</v>
      </c>
    </row>
    <row r="26" spans="1:4" ht="35.25" customHeight="1">
      <c r="A26" s="23" t="s">
        <v>64</v>
      </c>
      <c r="B26" s="23"/>
      <c r="C26" s="23"/>
      <c r="D26" s="23"/>
    </row>
    <row r="27" spans="1:21" s="6" customFormat="1" ht="32.25" customHeight="1">
      <c r="A27" s="20" t="s">
        <v>24</v>
      </c>
      <c r="B27" s="4" t="s">
        <v>66</v>
      </c>
      <c r="C27" s="4" t="s">
        <v>134</v>
      </c>
      <c r="D27" s="14" t="s">
        <v>135</v>
      </c>
      <c r="E27" s="22" t="s">
        <v>276</v>
      </c>
      <c r="F27" s="22" t="s">
        <v>277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 customHeight="1">
      <c r="A28" s="20" t="s">
        <v>136</v>
      </c>
      <c r="B28" s="4" t="s">
        <v>137</v>
      </c>
      <c r="C28" s="1" t="s">
        <v>29</v>
      </c>
      <c r="D28" s="15" t="s">
        <v>29</v>
      </c>
      <c r="E28" s="22"/>
      <c r="F28" s="22"/>
    </row>
    <row r="29" spans="1:6" ht="15.75">
      <c r="A29" s="7" t="s">
        <v>70</v>
      </c>
      <c r="B29" s="25" t="s">
        <v>138</v>
      </c>
      <c r="C29" s="26" t="s">
        <v>139</v>
      </c>
      <c r="D29" s="16">
        <f>E29*E$2*5+F29*E$2*7</f>
        <v>4797.250470144103</v>
      </c>
      <c r="E29" s="27">
        <v>0.037371679389165594</v>
      </c>
      <c r="F29" s="28">
        <v>0.0418189092364763</v>
      </c>
    </row>
    <row r="30" spans="1:6" ht="15.75">
      <c r="A30" s="7" t="s">
        <v>72</v>
      </c>
      <c r="B30" s="25" t="s">
        <v>124</v>
      </c>
      <c r="C30" s="26" t="s">
        <v>139</v>
      </c>
      <c r="D30" s="16">
        <f aca="true" t="shared" si="0" ref="D30:D61">E30*E$2*5+F30*E$2*7</f>
        <v>3235.4706384953242</v>
      </c>
      <c r="E30" s="27">
        <v>0.0252050569649064</v>
      </c>
      <c r="F30" s="28">
        <v>0.028204458743730263</v>
      </c>
    </row>
    <row r="31" spans="1:6" ht="15.75">
      <c r="A31" s="7" t="s">
        <v>74</v>
      </c>
      <c r="B31" s="25" t="s">
        <v>140</v>
      </c>
      <c r="C31" s="26" t="s">
        <v>139</v>
      </c>
      <c r="D31" s="16">
        <f t="shared" si="0"/>
        <v>8752.05998810505</v>
      </c>
      <c r="E31" s="27">
        <v>0.0681805509021882</v>
      </c>
      <c r="F31" s="28">
        <v>0.0762940364595486</v>
      </c>
    </row>
    <row r="32" spans="1:6" ht="15.75">
      <c r="A32" s="7" t="s">
        <v>131</v>
      </c>
      <c r="B32" s="25" t="s">
        <v>1</v>
      </c>
      <c r="C32" s="26" t="s">
        <v>139</v>
      </c>
      <c r="D32" s="16">
        <f t="shared" si="0"/>
        <v>90545.61571341004</v>
      </c>
      <c r="E32" s="27">
        <v>0.7053710748679144</v>
      </c>
      <c r="F32" s="28">
        <v>0.7893102327771963</v>
      </c>
    </row>
    <row r="33" spans="1:21" s="6" customFormat="1" ht="15.75">
      <c r="A33" s="7" t="s">
        <v>132</v>
      </c>
      <c r="B33" s="25" t="s">
        <v>141</v>
      </c>
      <c r="C33" s="26" t="s">
        <v>139</v>
      </c>
      <c r="D33" s="16">
        <f t="shared" si="0"/>
        <v>10458.080632230945</v>
      </c>
      <c r="E33" s="27">
        <v>0.0814708422764586</v>
      </c>
      <c r="F33" s="28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77</v>
      </c>
      <c r="B34" s="25" t="s">
        <v>125</v>
      </c>
      <c r="C34" s="26" t="s">
        <v>139</v>
      </c>
      <c r="D34" s="16">
        <f t="shared" si="0"/>
        <v>14.767877434384129</v>
      </c>
      <c r="E34" s="27">
        <v>0.000115045146</v>
      </c>
      <c r="F34" s="28">
        <v>0.000128735518374</v>
      </c>
    </row>
    <row r="35" spans="1:7" ht="15.75">
      <c r="A35" s="7" t="s">
        <v>80</v>
      </c>
      <c r="B35" s="25" t="s">
        <v>17</v>
      </c>
      <c r="C35" s="26" t="s">
        <v>139</v>
      </c>
      <c r="D35" s="16">
        <f t="shared" si="0"/>
        <v>28940.022754231497</v>
      </c>
      <c r="E35" s="27">
        <v>0.22544940244777514</v>
      </c>
      <c r="F35" s="28">
        <v>0.2522778813390604</v>
      </c>
      <c r="G35" s="10"/>
    </row>
    <row r="36" spans="1:7" ht="31.5">
      <c r="A36" s="7" t="s">
        <v>83</v>
      </c>
      <c r="B36" s="25" t="s">
        <v>142</v>
      </c>
      <c r="C36" s="26" t="s">
        <v>139</v>
      </c>
      <c r="D36" s="16">
        <f t="shared" si="0"/>
        <v>68152.54044015765</v>
      </c>
      <c r="E36" s="27">
        <v>0.5309238920789988</v>
      </c>
      <c r="F36" s="28">
        <v>0.5941038352363996</v>
      </c>
      <c r="G36" s="10"/>
    </row>
    <row r="37" spans="1:7" ht="15.75">
      <c r="A37" s="7" t="s">
        <v>84</v>
      </c>
      <c r="B37" s="25" t="s">
        <v>143</v>
      </c>
      <c r="C37" s="26" t="s">
        <v>139</v>
      </c>
      <c r="D37" s="16">
        <f t="shared" si="0"/>
        <v>22109.652611733833</v>
      </c>
      <c r="E37" s="27">
        <v>0.17387566151261669</v>
      </c>
      <c r="F37" s="28">
        <v>0.19156686523261807</v>
      </c>
      <c r="G37" s="10"/>
    </row>
    <row r="38" spans="1:8" ht="15.75">
      <c r="A38" s="7" t="s">
        <v>133</v>
      </c>
      <c r="B38" s="25" t="s">
        <v>144</v>
      </c>
      <c r="C38" s="26" t="s">
        <v>139</v>
      </c>
      <c r="D38" s="16">
        <f>(E38*E$2*5+F38*E$2*7)+408183.05</f>
        <v>462558.883097583</v>
      </c>
      <c r="E38" s="27">
        <v>0.42360018800115107</v>
      </c>
      <c r="F38" s="28">
        <v>0.47400861037328806</v>
      </c>
      <c r="G38" s="10"/>
      <c r="H38" s="10"/>
    </row>
    <row r="39" spans="1:9" ht="31.5">
      <c r="A39" s="7" t="s">
        <v>85</v>
      </c>
      <c r="B39" s="25" t="s">
        <v>145</v>
      </c>
      <c r="C39" s="26" t="s">
        <v>139</v>
      </c>
      <c r="D39" s="16">
        <f>(E39*E$2*5+F39*E$2*7)+389.12</f>
        <v>1010.4615356661799</v>
      </c>
      <c r="E39" s="27">
        <v>0.0053858615190192</v>
      </c>
      <c r="F39" s="28">
        <v>0.005026779039782484</v>
      </c>
      <c r="I39" s="2"/>
    </row>
    <row r="40" spans="1:6" ht="31.5">
      <c r="A40" s="7" t="s">
        <v>86</v>
      </c>
      <c r="B40" s="25" t="s">
        <v>146</v>
      </c>
      <c r="C40" s="26" t="s">
        <v>139</v>
      </c>
      <c r="D40" s="16">
        <f t="shared" si="0"/>
        <v>2497.324497920079</v>
      </c>
      <c r="E40" s="27">
        <v>0.01945472954723055</v>
      </c>
      <c r="F40" s="28">
        <v>0.021769842363350986</v>
      </c>
    </row>
    <row r="41" spans="1:8" ht="31.5">
      <c r="A41" s="7" t="s">
        <v>87</v>
      </c>
      <c r="B41" s="25" t="s">
        <v>147</v>
      </c>
      <c r="C41" s="26" t="s">
        <v>139</v>
      </c>
      <c r="D41" s="16">
        <f>(E41*E$2*5+F41*E$2*7)+83576.7</f>
        <v>98560.64698752048</v>
      </c>
      <c r="E41" s="27">
        <v>0.1167283772833833</v>
      </c>
      <c r="F41" s="28">
        <v>0.13061905418010591</v>
      </c>
      <c r="G41" s="10"/>
      <c r="H41" s="10"/>
    </row>
    <row r="42" spans="1:6" ht="15.75">
      <c r="A42" s="7" t="s">
        <v>148</v>
      </c>
      <c r="B42" s="25" t="s">
        <v>129</v>
      </c>
      <c r="C42" s="26" t="s">
        <v>139</v>
      </c>
      <c r="D42" s="16">
        <f t="shared" si="0"/>
        <v>920.9340667315909</v>
      </c>
      <c r="E42" s="27">
        <v>0.00717428720777625</v>
      </c>
      <c r="F42" s="28">
        <v>0.008028027385501624</v>
      </c>
    </row>
    <row r="43" spans="1:6" ht="15.75">
      <c r="A43" s="7" t="s">
        <v>149</v>
      </c>
      <c r="B43" s="25" t="s">
        <v>150</v>
      </c>
      <c r="C43" s="26" t="s">
        <v>139</v>
      </c>
      <c r="D43" s="16">
        <f t="shared" si="0"/>
        <v>27133.282232427613</v>
      </c>
      <c r="E43" s="27">
        <v>0.21137448016875554</v>
      </c>
      <c r="F43" s="28">
        <v>0.23652804330883745</v>
      </c>
    </row>
    <row r="44" spans="1:6" ht="15.75">
      <c r="A44" s="7" t="s">
        <v>151</v>
      </c>
      <c r="B44" s="25" t="s">
        <v>152</v>
      </c>
      <c r="C44" s="26" t="s">
        <v>139</v>
      </c>
      <c r="D44" s="16">
        <f t="shared" si="0"/>
        <v>49586.975950578766</v>
      </c>
      <c r="E44" s="27">
        <v>0.38629389452071455</v>
      </c>
      <c r="F44" s="28">
        <v>0.4322628679686796</v>
      </c>
    </row>
    <row r="45" spans="1:6" ht="15.75">
      <c r="A45" s="7" t="s">
        <v>153</v>
      </c>
      <c r="B45" s="25" t="s">
        <v>126</v>
      </c>
      <c r="C45" s="26" t="s">
        <v>139</v>
      </c>
      <c r="D45" s="16">
        <f t="shared" si="0"/>
        <v>27337.20889834354</v>
      </c>
      <c r="E45" s="27">
        <v>0.21296311558084036</v>
      </c>
      <c r="F45" s="28">
        <v>0.23830572633496036</v>
      </c>
    </row>
    <row r="46" spans="1:6" ht="31.5">
      <c r="A46" s="7" t="s">
        <v>154</v>
      </c>
      <c r="B46" s="25" t="s">
        <v>155</v>
      </c>
      <c r="C46" s="26" t="s">
        <v>139</v>
      </c>
      <c r="D46" s="16">
        <f t="shared" si="0"/>
        <v>764.2587014547228</v>
      </c>
      <c r="E46" s="27">
        <v>0.00595375024483305</v>
      </c>
      <c r="F46" s="28">
        <v>0.006662246523968183</v>
      </c>
    </row>
    <row r="47" spans="1:6" ht="15.75">
      <c r="A47" s="7" t="s">
        <v>156</v>
      </c>
      <c r="B47" s="25" t="s">
        <v>157</v>
      </c>
      <c r="C47" s="26" t="s">
        <v>139</v>
      </c>
      <c r="D47" s="16">
        <f t="shared" si="0"/>
        <v>6555.029940298968</v>
      </c>
      <c r="E47" s="27">
        <v>0.051065183867265454</v>
      </c>
      <c r="F47" s="28">
        <v>0.05714194074747004</v>
      </c>
    </row>
    <row r="48" spans="1:6" ht="15.75">
      <c r="A48" s="7" t="s">
        <v>158</v>
      </c>
      <c r="B48" s="25" t="s">
        <v>16</v>
      </c>
      <c r="C48" s="26" t="s">
        <v>139</v>
      </c>
      <c r="D48" s="16">
        <f t="shared" si="0"/>
        <v>107853.42518729405</v>
      </c>
      <c r="E48" s="27">
        <v>0.8402028729181268</v>
      </c>
      <c r="F48" s="28">
        <v>0.9401870147953839</v>
      </c>
    </row>
    <row r="49" spans="1:6" ht="31.5">
      <c r="A49" s="7" t="s">
        <v>159</v>
      </c>
      <c r="B49" s="25" t="s">
        <v>160</v>
      </c>
      <c r="C49" s="26" t="s">
        <v>139</v>
      </c>
      <c r="D49" s="16">
        <f t="shared" si="0"/>
        <v>11219.230695485729</v>
      </c>
      <c r="E49" s="27">
        <v>0.08740037551805864</v>
      </c>
      <c r="F49" s="28">
        <v>0.09780102020470761</v>
      </c>
    </row>
    <row r="50" spans="1:6" ht="31.5">
      <c r="A50" s="7" t="s">
        <v>161</v>
      </c>
      <c r="B50" s="25" t="s">
        <v>162</v>
      </c>
      <c r="C50" s="26" t="s">
        <v>139</v>
      </c>
      <c r="D50" s="16">
        <f t="shared" si="0"/>
        <v>24421.927994441812</v>
      </c>
      <c r="E50" s="27">
        <v>0.19025240994893294</v>
      </c>
      <c r="F50" s="28">
        <v>0.21289244673285596</v>
      </c>
    </row>
    <row r="51" spans="1:6" ht="31.5">
      <c r="A51" s="7" t="s">
        <v>163</v>
      </c>
      <c r="B51" s="25" t="s">
        <v>164</v>
      </c>
      <c r="C51" s="26" t="s">
        <v>139</v>
      </c>
      <c r="D51" s="16">
        <f t="shared" si="0"/>
        <v>8922.257929551648</v>
      </c>
      <c r="E51" s="27">
        <v>0.06950643182919496</v>
      </c>
      <c r="F51" s="28">
        <v>0.07777769721686915</v>
      </c>
    </row>
    <row r="52" spans="1:6" ht="31.5">
      <c r="A52" s="7" t="s">
        <v>165</v>
      </c>
      <c r="B52" s="25" t="s">
        <v>166</v>
      </c>
      <c r="C52" s="26" t="s">
        <v>139</v>
      </c>
      <c r="D52" s="16">
        <f t="shared" si="0"/>
        <v>17268.951496384798</v>
      </c>
      <c r="E52" s="27">
        <v>0.13452908550979994</v>
      </c>
      <c r="F52" s="28">
        <v>0.15053804668546614</v>
      </c>
    </row>
    <row r="53" spans="1:6" ht="15.75">
      <c r="A53" s="7" t="s">
        <v>167</v>
      </c>
      <c r="B53" s="25" t="s">
        <v>168</v>
      </c>
      <c r="C53" s="26" t="s">
        <v>139</v>
      </c>
      <c r="D53" s="16">
        <f t="shared" si="0"/>
        <v>19948.131329001248</v>
      </c>
      <c r="E53" s="27">
        <v>0.15540050974616101</v>
      </c>
      <c r="F53" s="28">
        <v>0.17389317040595417</v>
      </c>
    </row>
    <row r="54" spans="1:8" ht="15.75">
      <c r="A54" s="7" t="s">
        <v>169</v>
      </c>
      <c r="B54" s="25" t="s">
        <v>122</v>
      </c>
      <c r="C54" s="26" t="s">
        <v>139</v>
      </c>
      <c r="D54" s="16">
        <f>G54</f>
        <v>0</v>
      </c>
      <c r="E54" s="27">
        <v>0.0722925980511516</v>
      </c>
      <c r="F54" s="28">
        <v>0.08089541721923864</v>
      </c>
      <c r="H54" s="18"/>
    </row>
    <row r="55" spans="1:6" ht="15.75">
      <c r="A55" s="7" t="s">
        <v>171</v>
      </c>
      <c r="B55" s="25" t="s">
        <v>170</v>
      </c>
      <c r="C55" s="26" t="s">
        <v>139</v>
      </c>
      <c r="D55" s="16">
        <f t="shared" si="0"/>
        <v>3510.7405510998215</v>
      </c>
      <c r="E55" s="27">
        <v>0.027349472601188547</v>
      </c>
      <c r="F55" s="28">
        <v>0.030604059840729985</v>
      </c>
    </row>
    <row r="56" spans="1:6" ht="31.5">
      <c r="A56" s="7" t="s">
        <v>173</v>
      </c>
      <c r="B56" s="25" t="s">
        <v>172</v>
      </c>
      <c r="C56" s="26" t="s">
        <v>175</v>
      </c>
      <c r="D56" s="16">
        <f t="shared" si="0"/>
        <v>44858.737248473284</v>
      </c>
      <c r="E56" s="27">
        <v>0.34945983260332153</v>
      </c>
      <c r="F56" s="28">
        <v>0.3910455526831168</v>
      </c>
    </row>
    <row r="57" spans="1:6" ht="15.75">
      <c r="A57" s="7" t="s">
        <v>176</v>
      </c>
      <c r="B57" s="25" t="s">
        <v>174</v>
      </c>
      <c r="C57" s="26" t="s">
        <v>7</v>
      </c>
      <c r="D57" s="16">
        <f t="shared" si="0"/>
        <v>30557.91350538915</v>
      </c>
      <c r="E57" s="27">
        <v>0.23805314178039</v>
      </c>
      <c r="F57" s="28">
        <v>0.2663814656522564</v>
      </c>
    </row>
    <row r="58" spans="1:6" ht="31.5">
      <c r="A58" s="7" t="s">
        <v>178</v>
      </c>
      <c r="B58" s="25" t="s">
        <v>177</v>
      </c>
      <c r="C58" s="26" t="s">
        <v>7</v>
      </c>
      <c r="D58" s="16">
        <f t="shared" si="0"/>
        <v>27491.241921150453</v>
      </c>
      <c r="E58" s="27">
        <v>0.21416306809103547</v>
      </c>
      <c r="F58" s="28">
        <v>0.2396484731938687</v>
      </c>
    </row>
    <row r="59" spans="1:21" s="6" customFormat="1" ht="24.75" customHeight="1">
      <c r="A59" s="7" t="s">
        <v>180</v>
      </c>
      <c r="B59" s="25" t="s">
        <v>179</v>
      </c>
      <c r="C59" s="26" t="s">
        <v>182</v>
      </c>
      <c r="D59" s="16">
        <f t="shared" si="0"/>
        <v>4535.81399752933</v>
      </c>
      <c r="E59" s="27">
        <v>0.0353350294172703</v>
      </c>
      <c r="F59" s="28">
        <v>0.03953989791792546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183</v>
      </c>
      <c r="B60" s="25" t="s">
        <v>181</v>
      </c>
      <c r="C60" s="26" t="s">
        <v>182</v>
      </c>
      <c r="D60" s="16">
        <f t="shared" si="0"/>
        <v>30012.969228940045</v>
      </c>
      <c r="E60" s="27">
        <v>0.23380790111364508</v>
      </c>
      <c r="F60" s="28">
        <v>0.2616310413461688</v>
      </c>
    </row>
    <row r="61" spans="1:6" ht="15.75">
      <c r="A61" s="7" t="s">
        <v>271</v>
      </c>
      <c r="B61" s="25" t="s">
        <v>184</v>
      </c>
      <c r="C61" s="26"/>
      <c r="D61" s="16">
        <f t="shared" si="0"/>
        <v>3234.538047035342</v>
      </c>
      <c r="E61" s="27">
        <v>0.0251977918639365</v>
      </c>
      <c r="F61" s="28">
        <v>0.028196329095744942</v>
      </c>
    </row>
    <row r="62" spans="1:6" ht="15.75">
      <c r="A62" s="20" t="s">
        <v>185</v>
      </c>
      <c r="B62" s="29" t="s">
        <v>186</v>
      </c>
      <c r="C62" s="1" t="s">
        <v>29</v>
      </c>
      <c r="D62" s="15" t="s">
        <v>29</v>
      </c>
      <c r="E62" s="27"/>
      <c r="F62" s="28"/>
    </row>
    <row r="63" spans="1:6" ht="31.5">
      <c r="A63" s="7" t="s">
        <v>187</v>
      </c>
      <c r="B63" s="25" t="s">
        <v>188</v>
      </c>
      <c r="C63" s="1" t="s">
        <v>29</v>
      </c>
      <c r="D63" s="15" t="s">
        <v>29</v>
      </c>
      <c r="E63" s="27"/>
      <c r="F63" s="28"/>
    </row>
    <row r="64" spans="1:6" ht="31.5">
      <c r="A64" s="7" t="s">
        <v>189</v>
      </c>
      <c r="B64" s="25" t="s">
        <v>10</v>
      </c>
      <c r="C64" s="30" t="s">
        <v>190</v>
      </c>
      <c r="D64" s="16">
        <f aca="true" t="shared" si="1" ref="D64:D71">E64*E$2*5+F64*E$2*7</f>
        <v>24713.67368950598</v>
      </c>
      <c r="E64" s="27">
        <v>0.19252517570235</v>
      </c>
      <c r="F64" s="28">
        <v>0.21543567161092966</v>
      </c>
    </row>
    <row r="65" spans="1:6" ht="31.5">
      <c r="A65" s="7" t="s">
        <v>191</v>
      </c>
      <c r="B65" s="25" t="s">
        <v>192</v>
      </c>
      <c r="C65" s="30" t="s">
        <v>13</v>
      </c>
      <c r="D65" s="16">
        <f t="shared" si="1"/>
        <v>46785.00490906478</v>
      </c>
      <c r="E65" s="27">
        <v>0.36446589865665</v>
      </c>
      <c r="F65" s="28">
        <v>0.4078373405967914</v>
      </c>
    </row>
    <row r="66" spans="1:6" ht="15.75">
      <c r="A66" s="7" t="s">
        <v>193</v>
      </c>
      <c r="B66" s="25" t="s">
        <v>194</v>
      </c>
      <c r="C66" s="30" t="s">
        <v>12</v>
      </c>
      <c r="D66" s="16">
        <f t="shared" si="1"/>
        <v>11968.257069760759</v>
      </c>
      <c r="E66" s="27">
        <v>0.09323546244705</v>
      </c>
      <c r="F66" s="28">
        <v>0.10433048247824894</v>
      </c>
    </row>
    <row r="67" spans="1:6" ht="15.75">
      <c r="A67" s="7" t="s">
        <v>195</v>
      </c>
      <c r="B67" s="25" t="s">
        <v>15</v>
      </c>
      <c r="C67" s="30" t="s">
        <v>12</v>
      </c>
      <c r="D67" s="16">
        <f t="shared" si="1"/>
        <v>24558.241779509088</v>
      </c>
      <c r="E67" s="27">
        <v>0.1913143255407</v>
      </c>
      <c r="F67" s="28">
        <v>0.2140807302800433</v>
      </c>
    </row>
    <row r="68" spans="1:6" ht="15.75">
      <c r="A68" s="7" t="s">
        <v>196</v>
      </c>
      <c r="B68" s="25" t="s">
        <v>128</v>
      </c>
      <c r="C68" s="30" t="s">
        <v>139</v>
      </c>
      <c r="D68" s="16">
        <f t="shared" si="1"/>
        <v>6372.7083098726125</v>
      </c>
      <c r="E68" s="27">
        <v>0.04964485662765</v>
      </c>
      <c r="F68" s="28">
        <v>0.05555259456634035</v>
      </c>
    </row>
    <row r="69" spans="1:6" ht="31.5">
      <c r="A69" s="7" t="s">
        <v>197</v>
      </c>
      <c r="B69" s="25" t="s">
        <v>198</v>
      </c>
      <c r="C69" s="30" t="s">
        <v>139</v>
      </c>
      <c r="D69" s="16">
        <f t="shared" si="1"/>
        <v>33573.29255932888</v>
      </c>
      <c r="E69" s="27">
        <v>0.2615436349164</v>
      </c>
      <c r="F69" s="28">
        <v>0.2926673274714516</v>
      </c>
    </row>
    <row r="70" spans="1:6" ht="15.75">
      <c r="A70" s="7" t="s">
        <v>199</v>
      </c>
      <c r="B70" s="25" t="s">
        <v>200</v>
      </c>
      <c r="C70" s="30" t="s">
        <v>11</v>
      </c>
      <c r="D70" s="16">
        <f t="shared" si="1"/>
        <v>6839.00403986329</v>
      </c>
      <c r="E70" s="27">
        <v>0.05327740711259999</v>
      </c>
      <c r="F70" s="28">
        <v>0.05961741855899939</v>
      </c>
    </row>
    <row r="71" spans="1:6" ht="15.75">
      <c r="A71" s="7" t="s">
        <v>201</v>
      </c>
      <c r="B71" s="25" t="s">
        <v>202</v>
      </c>
      <c r="C71" s="30" t="s">
        <v>9</v>
      </c>
      <c r="D71" s="16">
        <f t="shared" si="1"/>
        <v>5284.684939894361</v>
      </c>
      <c r="E71" s="27">
        <v>0.04116890549610001</v>
      </c>
      <c r="F71" s="28">
        <v>0.04606800525013591</v>
      </c>
    </row>
    <row r="72" spans="1:6" ht="31.5">
      <c r="A72" s="7" t="s">
        <v>73</v>
      </c>
      <c r="B72" s="25" t="s">
        <v>203</v>
      </c>
      <c r="C72" s="1" t="s">
        <v>29</v>
      </c>
      <c r="D72" s="15" t="s">
        <v>29</v>
      </c>
      <c r="E72" s="27"/>
      <c r="F72" s="28"/>
    </row>
    <row r="73" spans="1:6" ht="15.75">
      <c r="A73" s="7" t="s">
        <v>204</v>
      </c>
      <c r="B73" s="25" t="s">
        <v>205</v>
      </c>
      <c r="C73" s="30" t="s">
        <v>13</v>
      </c>
      <c r="D73" s="16">
        <f aca="true" t="shared" si="2" ref="D73:D78">E73*E$2*5+F73*E$2*7</f>
        <v>41655.751879167314</v>
      </c>
      <c r="E73" s="27">
        <v>0.3245078433222</v>
      </c>
      <c r="F73" s="28">
        <v>0.3631242766775418</v>
      </c>
    </row>
    <row r="74" spans="1:6" ht="15.75">
      <c r="A74" s="7" t="s">
        <v>206</v>
      </c>
      <c r="B74" s="25" t="s">
        <v>207</v>
      </c>
      <c r="C74" s="30" t="s">
        <v>13</v>
      </c>
      <c r="D74" s="16">
        <f t="shared" si="2"/>
        <v>99787.28621800528</v>
      </c>
      <c r="E74" s="27">
        <v>0.7773658037793</v>
      </c>
      <c r="F74" s="28">
        <v>0.8698723344290367</v>
      </c>
    </row>
    <row r="75" spans="1:6" ht="15.75">
      <c r="A75" s="7" t="s">
        <v>208</v>
      </c>
      <c r="B75" s="25" t="s">
        <v>123</v>
      </c>
      <c r="C75" s="30" t="s">
        <v>209</v>
      </c>
      <c r="D75" s="16">
        <f t="shared" si="2"/>
        <v>8859.6188698229</v>
      </c>
      <c r="E75" s="27">
        <v>0.06901845921405</v>
      </c>
      <c r="F75" s="28">
        <v>0.07723165586052196</v>
      </c>
    </row>
    <row r="76" spans="1:6" ht="15.75">
      <c r="A76" s="7" t="s">
        <v>210</v>
      </c>
      <c r="B76" s="25" t="s">
        <v>211</v>
      </c>
      <c r="C76" s="30" t="s">
        <v>11</v>
      </c>
      <c r="D76" s="16">
        <f t="shared" si="2"/>
        <v>3730.365839925431</v>
      </c>
      <c r="E76" s="27">
        <v>0.029060403879600002</v>
      </c>
      <c r="F76" s="28">
        <v>0.0325185919412724</v>
      </c>
    </row>
    <row r="77" spans="1:6" ht="15.75">
      <c r="A77" s="7" t="s">
        <v>212</v>
      </c>
      <c r="B77" s="25" t="s">
        <v>213</v>
      </c>
      <c r="C77" s="30" t="s">
        <v>14</v>
      </c>
      <c r="D77" s="16">
        <f t="shared" si="2"/>
        <v>44142.662439117594</v>
      </c>
      <c r="E77" s="27">
        <v>0.3438814459085999</v>
      </c>
      <c r="F77" s="28">
        <v>0.38480333797172334</v>
      </c>
    </row>
    <row r="78" spans="1:6" ht="15.75">
      <c r="A78" s="7" t="s">
        <v>214</v>
      </c>
      <c r="B78" s="25" t="s">
        <v>215</v>
      </c>
      <c r="C78" s="30" t="s">
        <v>13</v>
      </c>
      <c r="D78" s="16">
        <f t="shared" si="2"/>
        <v>1865.1829199627155</v>
      </c>
      <c r="E78" s="27">
        <v>0.014530201939800001</v>
      </c>
      <c r="F78" s="28">
        <v>0.0162592959706362</v>
      </c>
    </row>
    <row r="79" spans="1:6" ht="15.75">
      <c r="A79" s="20" t="s">
        <v>216</v>
      </c>
      <c r="B79" s="29" t="s">
        <v>217</v>
      </c>
      <c r="C79" s="1" t="s">
        <v>29</v>
      </c>
      <c r="D79" s="15" t="s">
        <v>29</v>
      </c>
      <c r="E79" s="27"/>
      <c r="F79" s="28"/>
    </row>
    <row r="80" spans="1:6" ht="15.75">
      <c r="A80" s="7" t="s">
        <v>67</v>
      </c>
      <c r="B80" s="31" t="s">
        <v>3</v>
      </c>
      <c r="C80" s="26" t="s">
        <v>218</v>
      </c>
      <c r="D80" s="16">
        <f>E80*E$2*5+F80*E$2*7</f>
        <v>4827.248828773504</v>
      </c>
      <c r="E80" s="27">
        <v>0.037605373470364044</v>
      </c>
      <c r="F80" s="28">
        <v>0.04208041291333736</v>
      </c>
    </row>
    <row r="81" spans="1:6" ht="15.75">
      <c r="A81" s="7" t="s">
        <v>219</v>
      </c>
      <c r="B81" s="31" t="s">
        <v>4</v>
      </c>
      <c r="C81" s="26" t="s">
        <v>139</v>
      </c>
      <c r="D81" s="16">
        <f>E81*E$2*5+F81*E$2*7</f>
        <v>4624.876481957551</v>
      </c>
      <c r="E81" s="27">
        <v>0.03602884655989575</v>
      </c>
      <c r="F81" s="28">
        <v>0.040316279300523346</v>
      </c>
    </row>
    <row r="82" spans="1:6" ht="15.75">
      <c r="A82" s="20" t="s">
        <v>220</v>
      </c>
      <c r="B82" s="32" t="s">
        <v>221</v>
      </c>
      <c r="C82" s="1" t="s">
        <v>29</v>
      </c>
      <c r="D82" s="15" t="s">
        <v>29</v>
      </c>
      <c r="E82" s="27"/>
      <c r="F82" s="21"/>
    </row>
    <row r="83" spans="1:6" ht="15.75">
      <c r="A83" s="7" t="s">
        <v>68</v>
      </c>
      <c r="B83" s="25" t="s">
        <v>222</v>
      </c>
      <c r="C83" s="33" t="s">
        <v>6</v>
      </c>
      <c r="D83" s="16">
        <f aca="true" t="shared" si="3" ref="D83:D88">E83*E$2*5+F83*E$2*7</f>
        <v>109890.36036780333</v>
      </c>
      <c r="E83" s="27">
        <v>0.85607106428655</v>
      </c>
      <c r="F83" s="28">
        <v>0.9579435209366495</v>
      </c>
    </row>
    <row r="84" spans="1:6" ht="15.75">
      <c r="A84" s="7" t="s">
        <v>75</v>
      </c>
      <c r="B84" s="25" t="s">
        <v>223</v>
      </c>
      <c r="C84" s="33" t="s">
        <v>6</v>
      </c>
      <c r="D84" s="16">
        <f t="shared" si="3"/>
        <v>2642.3424699471807</v>
      </c>
      <c r="E84" s="27">
        <v>0.020584452748050003</v>
      </c>
      <c r="F84" s="28">
        <v>0.023034002625067954</v>
      </c>
    </row>
    <row r="85" spans="1:6" ht="15.75">
      <c r="A85" s="7" t="s">
        <v>224</v>
      </c>
      <c r="B85" s="25" t="s">
        <v>0</v>
      </c>
      <c r="C85" s="33" t="s">
        <v>7</v>
      </c>
      <c r="D85" s="16">
        <f t="shared" si="3"/>
        <v>7149.867859857077</v>
      </c>
      <c r="E85" s="27">
        <v>0.0556991074359</v>
      </c>
      <c r="F85" s="28">
        <v>0.062327301220772104</v>
      </c>
    </row>
    <row r="86" spans="1:6" ht="15.75">
      <c r="A86" s="7" t="s">
        <v>225</v>
      </c>
      <c r="B86" s="25" t="s">
        <v>226</v>
      </c>
      <c r="C86" s="33" t="s">
        <v>7</v>
      </c>
      <c r="D86" s="16">
        <f t="shared" si="3"/>
        <v>2642.3424699471807</v>
      </c>
      <c r="E86" s="27">
        <v>0.020584452748050003</v>
      </c>
      <c r="F86" s="28">
        <v>0.023034002625067954</v>
      </c>
    </row>
    <row r="87" spans="1:6" ht="15.75">
      <c r="A87" s="7" t="s">
        <v>78</v>
      </c>
      <c r="B87" s="25" t="s">
        <v>227</v>
      </c>
      <c r="C87" s="33" t="s">
        <v>7</v>
      </c>
      <c r="D87" s="16">
        <f t="shared" si="3"/>
        <v>11501.961339770078</v>
      </c>
      <c r="E87" s="27">
        <v>0.08960291196209999</v>
      </c>
      <c r="F87" s="28">
        <v>0.1002656584855899</v>
      </c>
    </row>
    <row r="88" spans="1:6" ht="15.75">
      <c r="A88" s="7" t="s">
        <v>81</v>
      </c>
      <c r="B88" s="25" t="s">
        <v>130</v>
      </c>
      <c r="C88" s="33" t="s">
        <v>82</v>
      </c>
      <c r="D88" s="16">
        <f t="shared" si="3"/>
        <v>77249.65926845578</v>
      </c>
      <c r="E88" s="27">
        <v>0.6017925303400499</v>
      </c>
      <c r="F88" s="28">
        <v>0.6734058414505159</v>
      </c>
    </row>
    <row r="89" spans="1:6" ht="31.5">
      <c r="A89" s="20" t="s">
        <v>228</v>
      </c>
      <c r="B89" s="29" t="s">
        <v>229</v>
      </c>
      <c r="C89" s="1" t="s">
        <v>29</v>
      </c>
      <c r="D89" s="15" t="s">
        <v>29</v>
      </c>
      <c r="E89" s="27"/>
      <c r="F89" s="21"/>
    </row>
    <row r="90" spans="1:6" ht="31.5">
      <c r="A90" s="7" t="s">
        <v>69</v>
      </c>
      <c r="B90" s="34" t="s">
        <v>230</v>
      </c>
      <c r="C90" s="33" t="s">
        <v>231</v>
      </c>
      <c r="D90" s="16">
        <f>E90*E$2*5+F90*E$2*7</f>
        <v>3705.9630300559184</v>
      </c>
      <c r="E90" s="27">
        <v>0.028870300404220946</v>
      </c>
      <c r="F90" s="28">
        <v>0.03230586615232324</v>
      </c>
    </row>
    <row r="91" spans="1:6" ht="15.75">
      <c r="A91" s="7" t="s">
        <v>232</v>
      </c>
      <c r="B91" s="25" t="s">
        <v>233</v>
      </c>
      <c r="C91" s="26" t="s">
        <v>139</v>
      </c>
      <c r="D91" s="16">
        <f>E91*E$2*5+F91*E$2*7</f>
        <v>9688.226382016333</v>
      </c>
      <c r="E91" s="27">
        <v>0.07547350142580614</v>
      </c>
      <c r="F91" s="28">
        <v>0.08445484809547707</v>
      </c>
    </row>
    <row r="92" spans="1:6" ht="31.5">
      <c r="A92" s="20" t="s">
        <v>234</v>
      </c>
      <c r="B92" s="4" t="s">
        <v>235</v>
      </c>
      <c r="C92" s="1" t="s">
        <v>29</v>
      </c>
      <c r="D92" s="15" t="s">
        <v>29</v>
      </c>
      <c r="E92" s="27"/>
      <c r="F92" s="28"/>
    </row>
    <row r="93" spans="1:6" ht="31.5">
      <c r="A93" s="7" t="s">
        <v>71</v>
      </c>
      <c r="B93" s="25" t="s">
        <v>236</v>
      </c>
      <c r="C93" s="33" t="s">
        <v>5</v>
      </c>
      <c r="D93" s="16">
        <f aca="true" t="shared" si="4" ref="D93:D98">E93*E$2*5+F93*E$2*7</f>
        <v>377854.9732024467</v>
      </c>
      <c r="E93" s="27">
        <v>2.9435767429711497</v>
      </c>
      <c r="F93" s="28">
        <v>3.2938623753847165</v>
      </c>
    </row>
    <row r="94" spans="1:6" ht="15.75">
      <c r="A94" s="7" t="s">
        <v>237</v>
      </c>
      <c r="B94" s="25" t="s">
        <v>127</v>
      </c>
      <c r="C94" s="33" t="s">
        <v>82</v>
      </c>
      <c r="D94" s="16">
        <f t="shared" si="4"/>
        <v>21449.60357957123</v>
      </c>
      <c r="E94" s="27">
        <v>0.16709732230770002</v>
      </c>
      <c r="F94" s="28">
        <v>0.18698190366231632</v>
      </c>
    </row>
    <row r="95" spans="1:6" ht="15.75">
      <c r="A95" s="7" t="s">
        <v>76</v>
      </c>
      <c r="B95" s="25" t="s">
        <v>238</v>
      </c>
      <c r="C95" s="33" t="s">
        <v>6</v>
      </c>
      <c r="D95" s="16">
        <f t="shared" si="4"/>
        <v>2331.4786499533943</v>
      </c>
      <c r="E95" s="27">
        <v>0.01816275242475</v>
      </c>
      <c r="F95" s="28">
        <v>0.02032411996329525</v>
      </c>
    </row>
    <row r="96" spans="1:6" ht="15.75">
      <c r="A96" s="7" t="s">
        <v>239</v>
      </c>
      <c r="B96" s="25" t="s">
        <v>8</v>
      </c>
      <c r="C96" s="33" t="s">
        <v>6</v>
      </c>
      <c r="D96" s="16">
        <f t="shared" si="4"/>
        <v>4041.2296599192164</v>
      </c>
      <c r="E96" s="27">
        <v>0.0314821042029</v>
      </c>
      <c r="F96" s="28">
        <v>0.035228474603045096</v>
      </c>
    </row>
    <row r="97" spans="1:6" ht="15.75">
      <c r="A97" s="7" t="s">
        <v>240</v>
      </c>
      <c r="B97" s="25" t="s">
        <v>89</v>
      </c>
      <c r="C97" s="33" t="s">
        <v>7</v>
      </c>
      <c r="D97" s="16">
        <f t="shared" si="4"/>
        <v>1398.8871899720366</v>
      </c>
      <c r="E97" s="27">
        <v>0.01089765145485</v>
      </c>
      <c r="F97" s="28">
        <v>0.012194471977977149</v>
      </c>
    </row>
    <row r="98" spans="1:6" ht="15.75">
      <c r="A98" s="7" t="s">
        <v>79</v>
      </c>
      <c r="B98" s="25" t="s">
        <v>241</v>
      </c>
      <c r="C98" s="33" t="s">
        <v>14</v>
      </c>
      <c r="D98" s="16">
        <f t="shared" si="4"/>
        <v>310.86381999378597</v>
      </c>
      <c r="E98" s="27">
        <v>0.0024217003233</v>
      </c>
      <c r="F98" s="28">
        <v>0.0027098826617727003</v>
      </c>
    </row>
    <row r="99" spans="1:6" ht="15.75">
      <c r="A99" s="20" t="s">
        <v>91</v>
      </c>
      <c r="B99" s="29" t="s">
        <v>242</v>
      </c>
      <c r="C99" s="1" t="s">
        <v>29</v>
      </c>
      <c r="D99" s="15" t="s">
        <v>29</v>
      </c>
      <c r="E99" s="27"/>
      <c r="F99" s="28"/>
    </row>
    <row r="100" spans="1:6" ht="31.5">
      <c r="A100" s="7" t="s">
        <v>243</v>
      </c>
      <c r="B100" s="25" t="s">
        <v>244</v>
      </c>
      <c r="C100" s="30" t="s">
        <v>6</v>
      </c>
      <c r="D100" s="16">
        <f>E100*E$2*5+F100*E$2*7</f>
        <v>114506.68809471105</v>
      </c>
      <c r="E100" s="27">
        <v>0.892033314087555</v>
      </c>
      <c r="F100" s="28">
        <v>0.9981852784639741</v>
      </c>
    </row>
    <row r="101" spans="1:6" ht="31.5">
      <c r="A101" s="7" t="s">
        <v>245</v>
      </c>
      <c r="B101" s="25" t="s">
        <v>246</v>
      </c>
      <c r="C101" s="30" t="s">
        <v>12</v>
      </c>
      <c r="D101" s="16">
        <f>E101*E$2*5+F101*E$2*7</f>
        <v>116231.98229567656</v>
      </c>
      <c r="E101" s="27">
        <v>0.90547375088187</v>
      </c>
      <c r="F101" s="28">
        <v>1.0132251272368125</v>
      </c>
    </row>
    <row r="102" spans="1:6" ht="15.75">
      <c r="A102" s="7" t="s">
        <v>247</v>
      </c>
      <c r="B102" s="25" t="s">
        <v>248</v>
      </c>
      <c r="C102" s="30" t="s">
        <v>7</v>
      </c>
      <c r="D102" s="16">
        <f>E102*E$2*5+F102*E$2*7</f>
        <v>5424.573658891564</v>
      </c>
      <c r="E102" s="27">
        <v>0.042258670641585</v>
      </c>
      <c r="F102" s="28">
        <v>0.047287452447933614</v>
      </c>
    </row>
    <row r="103" spans="1:6" ht="15.75">
      <c r="A103" s="7" t="s">
        <v>249</v>
      </c>
      <c r="B103" s="25" t="s">
        <v>250</v>
      </c>
      <c r="C103" s="30" t="s">
        <v>14</v>
      </c>
      <c r="D103" s="16">
        <f>E103*E$2*5+F103*E$2*7</f>
        <v>5953.042152881</v>
      </c>
      <c r="E103" s="27">
        <v>0.046375561191195</v>
      </c>
      <c r="F103" s="28">
        <v>0.051894252972947204</v>
      </c>
    </row>
    <row r="104" spans="1:6" ht="15.75">
      <c r="A104" s="7" t="s">
        <v>251</v>
      </c>
      <c r="B104" s="25" t="s">
        <v>252</v>
      </c>
      <c r="C104" s="30" t="s">
        <v>82</v>
      </c>
      <c r="D104" s="16">
        <f>E104*E$2*5+F104*E$2*7</f>
        <v>4289.920715914246</v>
      </c>
      <c r="E104" s="27">
        <v>0.03341946446154</v>
      </c>
      <c r="F104" s="28">
        <v>0.03739638073246326</v>
      </c>
    </row>
    <row r="105" spans="1:6" ht="15.75">
      <c r="A105" s="7" t="s">
        <v>253</v>
      </c>
      <c r="B105" s="25" t="s">
        <v>254</v>
      </c>
      <c r="C105" s="1" t="s">
        <v>29</v>
      </c>
      <c r="D105" s="15" t="s">
        <v>29</v>
      </c>
      <c r="E105" s="27"/>
      <c r="F105" s="28"/>
    </row>
    <row r="106" spans="1:6" ht="15.75">
      <c r="A106" s="7" t="s">
        <v>255</v>
      </c>
      <c r="B106" s="25" t="s">
        <v>256</v>
      </c>
      <c r="C106" s="30" t="s">
        <v>82</v>
      </c>
      <c r="D106" s="16">
        <f>E106*E$2*5+F106*E$2*7</f>
        <v>388.5797749922324</v>
      </c>
      <c r="E106" s="27">
        <v>0.003027125404125</v>
      </c>
      <c r="F106" s="28">
        <v>0.0033873533272158747</v>
      </c>
    </row>
    <row r="107" spans="1:6" ht="15.75">
      <c r="A107" s="7" t="s">
        <v>257</v>
      </c>
      <c r="B107" s="31" t="s">
        <v>258</v>
      </c>
      <c r="C107" s="26" t="s">
        <v>82</v>
      </c>
      <c r="D107" s="16">
        <f>E107*E$2*5+F107*E$2*7</f>
        <v>419.666156991611</v>
      </c>
      <c r="E107" s="27">
        <v>0.003269295436455</v>
      </c>
      <c r="F107" s="28">
        <v>0.003658341593393145</v>
      </c>
    </row>
    <row r="108" spans="1:6" ht="15.75">
      <c r="A108" s="7" t="s">
        <v>259</v>
      </c>
      <c r="B108" s="25" t="s">
        <v>260</v>
      </c>
      <c r="C108" s="30" t="s">
        <v>82</v>
      </c>
      <c r="D108" s="16">
        <f>E108*E$2*5+F108*E$2*7</f>
        <v>295.32062899409664</v>
      </c>
      <c r="E108" s="27">
        <v>0.002300615307135</v>
      </c>
      <c r="F108" s="28">
        <v>0.0025743885286840648</v>
      </c>
    </row>
    <row r="109" spans="1:6" ht="15.75">
      <c r="A109" s="7" t="s">
        <v>261</v>
      </c>
      <c r="B109" s="25" t="s">
        <v>262</v>
      </c>
      <c r="C109" s="30" t="s">
        <v>82</v>
      </c>
      <c r="D109" s="16">
        <f>E109*E$2*5+F109*E$2*7</f>
        <v>15.543190999689298</v>
      </c>
      <c r="E109" s="27">
        <v>0.00012108501616500001</v>
      </c>
      <c r="F109" s="28">
        <v>0.000135494133088635</v>
      </c>
    </row>
    <row r="110" spans="1:6" ht="15.75">
      <c r="A110" s="7" t="s">
        <v>263</v>
      </c>
      <c r="B110" s="25" t="s">
        <v>264</v>
      </c>
      <c r="C110" s="30" t="s">
        <v>82</v>
      </c>
      <c r="D110" s="16">
        <f>E110*E$2*5+F110*E$2*7</f>
        <v>124.34552799751438</v>
      </c>
      <c r="E110" s="27">
        <v>0.0009686801293200001</v>
      </c>
      <c r="F110" s="28">
        <v>0.00108395306470908</v>
      </c>
    </row>
    <row r="111" spans="1:6" ht="15.75">
      <c r="A111" s="20" t="s">
        <v>94</v>
      </c>
      <c r="B111" s="29" t="s">
        <v>265</v>
      </c>
      <c r="C111" s="1" t="s">
        <v>29</v>
      </c>
      <c r="D111" s="15" t="s">
        <v>29</v>
      </c>
      <c r="E111" s="27"/>
      <c r="F111" s="28"/>
    </row>
    <row r="112" spans="1:6" ht="15.75">
      <c r="A112" s="7" t="s">
        <v>266</v>
      </c>
      <c r="B112" s="31" t="s">
        <v>267</v>
      </c>
      <c r="C112" s="26" t="s">
        <v>5</v>
      </c>
      <c r="D112" s="16">
        <f>E112*E$2*5+F112*E$2*7</f>
        <v>137557.24034725025</v>
      </c>
      <c r="E112" s="27">
        <v>1.07160239306025</v>
      </c>
      <c r="F112" s="28">
        <v>1.1991230778344197</v>
      </c>
    </row>
    <row r="113" spans="1:6" ht="15.75">
      <c r="A113" s="7" t="s">
        <v>268</v>
      </c>
      <c r="B113" s="31" t="s">
        <v>2</v>
      </c>
      <c r="C113" s="1"/>
      <c r="D113" s="16">
        <f>E113*E$2*5+F113*E$2*7</f>
        <v>190466.26251019264</v>
      </c>
      <c r="E113" s="27">
        <v>1.48377578808591</v>
      </c>
      <c r="F113" s="28">
        <v>1.6603451068681332</v>
      </c>
    </row>
    <row r="114" spans="1:6" ht="15.75">
      <c r="A114" s="7" t="s">
        <v>269</v>
      </c>
      <c r="B114" s="31" t="s">
        <v>270</v>
      </c>
      <c r="C114" s="1"/>
      <c r="D114" s="16">
        <f>E114*E$2*5+F114*E$2*7</f>
        <v>132645.43655943847</v>
      </c>
      <c r="E114" s="27">
        <v>1.0333383171019483</v>
      </c>
      <c r="F114" s="28">
        <v>1.1563055768370802</v>
      </c>
    </row>
    <row r="115" spans="1:6" ht="15.75">
      <c r="A115" s="7"/>
      <c r="B115" s="4" t="s">
        <v>88</v>
      </c>
      <c r="C115" s="1" t="s">
        <v>35</v>
      </c>
      <c r="D115" s="8">
        <f>SUM(D29:D61)+SUM(D64:D71)+SUM(D73:D78)+SUM(D80:D81)+SUM(D83:D88)+D90+D91+SUM(D93:D98)+SUM(D100:D104)+SUM(D106:D110)+D112+D113+D114</f>
        <v>2957530.567844417</v>
      </c>
      <c r="E115" s="17">
        <f>SUM(E29:E61)+SUM(E64:E71)+SUM(E73:E78)+SUM(E80:E81)+SUM(E83:E88)+E90+E91+SUM(E93:E98)+SUM(E100:E104)+SUM(E106:E110)+E112+E113+E114</f>
        <v>19.280362294932942</v>
      </c>
      <c r="F115" s="17">
        <f>SUM(F29:F61)+SUM(F64:F71)+SUM(F73:F78)+SUM(F80:F81)+SUM(F83:F88)+F90+F91+SUM(F93:F98)+SUM(F100:F104)+SUM(F106:F110)+F112+F113+F114</f>
        <v>21.57072540802996</v>
      </c>
    </row>
    <row r="116" spans="1:4" ht="15.75">
      <c r="A116" s="23" t="s">
        <v>90</v>
      </c>
      <c r="B116" s="23"/>
      <c r="C116" s="23"/>
      <c r="D116" s="23"/>
    </row>
    <row r="117" spans="1:4" ht="15.75">
      <c r="A117" s="7" t="s">
        <v>91</v>
      </c>
      <c r="B117" s="1" t="s">
        <v>92</v>
      </c>
      <c r="C117" s="1" t="s">
        <v>93</v>
      </c>
      <c r="D117" s="35">
        <v>6</v>
      </c>
    </row>
    <row r="118" spans="1:4" ht="15.75">
      <c r="A118" s="7" t="s">
        <v>94</v>
      </c>
      <c r="B118" s="1" t="s">
        <v>95</v>
      </c>
      <c r="C118" s="1" t="s">
        <v>93</v>
      </c>
      <c r="D118" s="35">
        <v>6</v>
      </c>
    </row>
    <row r="119" spans="1:4" ht="15.75">
      <c r="A119" s="7" t="s">
        <v>96</v>
      </c>
      <c r="B119" s="1" t="s">
        <v>97</v>
      </c>
      <c r="C119" s="1" t="s">
        <v>93</v>
      </c>
      <c r="D119" s="1">
        <v>0</v>
      </c>
    </row>
    <row r="120" spans="1:4" ht="15.75">
      <c r="A120" s="7" t="s">
        <v>98</v>
      </c>
      <c r="B120" s="1" t="s">
        <v>99</v>
      </c>
      <c r="C120" s="1" t="s">
        <v>35</v>
      </c>
      <c r="D120" s="36">
        <v>-6101.69</v>
      </c>
    </row>
    <row r="121" spans="1:4" ht="15.75">
      <c r="A121" s="23" t="s">
        <v>100</v>
      </c>
      <c r="B121" s="23"/>
      <c r="C121" s="23"/>
      <c r="D121" s="23"/>
    </row>
    <row r="122" spans="1:4" ht="15.75">
      <c r="A122" s="7" t="s">
        <v>101</v>
      </c>
      <c r="B122" s="1" t="s">
        <v>34</v>
      </c>
      <c r="C122" s="1" t="s">
        <v>35</v>
      </c>
      <c r="D122" s="1">
        <v>0</v>
      </c>
    </row>
    <row r="123" spans="1:4" ht="15.75">
      <c r="A123" s="7" t="s">
        <v>102</v>
      </c>
      <c r="B123" s="1" t="s">
        <v>36</v>
      </c>
      <c r="C123" s="1" t="s">
        <v>35</v>
      </c>
      <c r="D123" s="1">
        <v>0</v>
      </c>
    </row>
    <row r="124" spans="1:4" ht="15.75">
      <c r="A124" s="7" t="s">
        <v>103</v>
      </c>
      <c r="B124" s="1" t="s">
        <v>38</v>
      </c>
      <c r="C124" s="1" t="s">
        <v>35</v>
      </c>
      <c r="D124" s="1">
        <v>0</v>
      </c>
    </row>
    <row r="125" spans="1:4" ht="15.75">
      <c r="A125" s="7" t="s">
        <v>104</v>
      </c>
      <c r="B125" s="1" t="s">
        <v>61</v>
      </c>
      <c r="C125" s="1" t="s">
        <v>35</v>
      </c>
      <c r="D125" s="1">
        <v>0</v>
      </c>
    </row>
    <row r="126" spans="1:4" ht="15.75">
      <c r="A126" s="7" t="s">
        <v>105</v>
      </c>
      <c r="B126" s="1" t="s">
        <v>106</v>
      </c>
      <c r="C126" s="1" t="s">
        <v>35</v>
      </c>
      <c r="D126" s="1">
        <v>0</v>
      </c>
    </row>
    <row r="127" spans="1:4" ht="15.75">
      <c r="A127" s="7" t="s">
        <v>107</v>
      </c>
      <c r="B127" s="1" t="s">
        <v>63</v>
      </c>
      <c r="C127" s="1" t="s">
        <v>35</v>
      </c>
      <c r="D127" s="1">
        <v>0</v>
      </c>
    </row>
    <row r="128" spans="1:4" ht="15.75">
      <c r="A128" s="23" t="s">
        <v>108</v>
      </c>
      <c r="B128" s="23"/>
      <c r="C128" s="23"/>
      <c r="D128" s="23"/>
    </row>
    <row r="129" spans="1:4" ht="15.75">
      <c r="A129" s="7" t="s">
        <v>109</v>
      </c>
      <c r="B129" s="1" t="s">
        <v>92</v>
      </c>
      <c r="C129" s="1" t="s">
        <v>93</v>
      </c>
      <c r="D129" s="1">
        <v>0</v>
      </c>
    </row>
    <row r="130" spans="1:4" ht="15.75">
      <c r="A130" s="7" t="s">
        <v>110</v>
      </c>
      <c r="B130" s="1" t="s">
        <v>95</v>
      </c>
      <c r="C130" s="1" t="s">
        <v>93</v>
      </c>
      <c r="D130" s="1">
        <v>0</v>
      </c>
    </row>
    <row r="131" spans="1:4" ht="15.75">
      <c r="A131" s="7" t="s">
        <v>111</v>
      </c>
      <c r="B131" s="1" t="s">
        <v>112</v>
      </c>
      <c r="C131" s="1" t="s">
        <v>93</v>
      </c>
      <c r="D131" s="1">
        <v>0</v>
      </c>
    </row>
    <row r="132" spans="1:4" ht="15.75">
      <c r="A132" s="7" t="s">
        <v>113</v>
      </c>
      <c r="B132" s="1" t="s">
        <v>99</v>
      </c>
      <c r="C132" s="1" t="s">
        <v>35</v>
      </c>
      <c r="D132" s="1">
        <v>0</v>
      </c>
    </row>
    <row r="133" spans="1:4" ht="15.75">
      <c r="A133" s="23" t="s">
        <v>114</v>
      </c>
      <c r="B133" s="23"/>
      <c r="C133" s="23"/>
      <c r="D133" s="23"/>
    </row>
    <row r="134" spans="1:4" ht="15.75">
      <c r="A134" s="7" t="s">
        <v>115</v>
      </c>
      <c r="B134" s="1" t="s">
        <v>116</v>
      </c>
      <c r="C134" s="1" t="s">
        <v>93</v>
      </c>
      <c r="D134" s="1">
        <v>21</v>
      </c>
    </row>
    <row r="135" spans="1:4" ht="15.75">
      <c r="A135" s="7" t="s">
        <v>117</v>
      </c>
      <c r="B135" s="1" t="s">
        <v>118</v>
      </c>
      <c r="C135" s="1" t="s">
        <v>93</v>
      </c>
      <c r="D135" s="1">
        <v>13</v>
      </c>
    </row>
    <row r="136" spans="1:4" ht="31.5">
      <c r="A136" s="7" t="s">
        <v>119</v>
      </c>
      <c r="B136" s="1" t="s">
        <v>120</v>
      </c>
      <c r="C136" s="1" t="s">
        <v>35</v>
      </c>
      <c r="D136" s="19">
        <v>261000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2020-03-20T11:43:56Z</cp:lastPrinted>
  <dcterms:created xsi:type="dcterms:W3CDTF">2010-07-19T21:32:50Z</dcterms:created>
  <dcterms:modified xsi:type="dcterms:W3CDTF">2024-03-12T11:55:53Z</dcterms:modified>
  <cp:category/>
  <cp:version/>
  <cp:contentType/>
  <cp:contentStatus/>
</cp:coreProperties>
</file>