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Лист1!$A$1:$D$121</definedName>
  </definedNames>
  <calcPr calcId="162913"/>
</workbook>
</file>

<file path=xl/calcChain.xml><?xml version="1.0" encoding="utf-8"?>
<calcChain xmlns="http://schemas.openxmlformats.org/spreadsheetml/2006/main">
  <c r="D15" i="1" l="1"/>
  <c r="D100" i="1"/>
  <c r="D99" i="1"/>
  <c r="D98" i="1"/>
  <c r="D97" i="1"/>
  <c r="D95" i="1"/>
  <c r="D94" i="1"/>
  <c r="D93" i="1"/>
  <c r="D92" i="1"/>
  <c r="D91" i="1"/>
  <c r="D89" i="1"/>
  <c r="D88" i="1"/>
  <c r="D87" i="1"/>
  <c r="D86" i="1"/>
  <c r="D85" i="1"/>
  <c r="D83" i="1"/>
  <c r="D82" i="1"/>
  <c r="D80" i="1"/>
  <c r="D79" i="1"/>
  <c r="D77" i="1"/>
  <c r="D76" i="1"/>
  <c r="D75" i="1"/>
  <c r="D74" i="1"/>
  <c r="D73" i="1"/>
  <c r="D72" i="1"/>
  <c r="D70" i="1"/>
  <c r="D69" i="1"/>
  <c r="D68" i="1"/>
  <c r="D67" i="1"/>
  <c r="D66" i="1"/>
  <c r="D65" i="1"/>
  <c r="D64" i="1"/>
  <c r="D63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11" i="1" l="1"/>
  <c r="D10" i="1"/>
  <c r="D9" i="1"/>
  <c r="D29" i="1" l="1"/>
  <c r="E100" i="1"/>
  <c r="F100" i="1"/>
  <c r="D14" i="1" l="1"/>
  <c r="D13" i="1"/>
  <c r="D12" i="1" s="1"/>
  <c r="D17" i="1" l="1"/>
  <c r="D16" i="1" s="1"/>
  <c r="D22" i="1" s="1"/>
  <c r="D24" i="1" s="1"/>
  <c r="F16" i="1" l="1"/>
  <c r="E25" i="1" s="1"/>
</calcChain>
</file>

<file path=xl/sharedStrings.xml><?xml version="1.0" encoding="utf-8"?>
<sst xmlns="http://schemas.openxmlformats.org/spreadsheetml/2006/main" count="374" uniqueCount="253">
  <si>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</si>
  <si>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</si>
  <si>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</si>
  <si>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</si>
  <si>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</si>
  <si>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</si>
  <si>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</si>
  <si>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</si>
  <si>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</si>
  <si>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</si>
  <si>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</si>
  <si>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</si>
  <si>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</si>
  <si>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</si>
  <si>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</si>
  <si>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</si>
  <si>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</si>
  <si>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</si>
  <si>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</si>
  <si>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</si>
  <si>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</si>
  <si>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</si>
  <si>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</si>
  <si>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</si>
  <si>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</si>
  <si>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</si>
  <si>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</si>
  <si>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</si>
  <si>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</si>
  <si>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</si>
  <si>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</si>
  <si>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</si>
  <si>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</si>
  <si>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</si>
  <si>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</si>
  <si>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</si>
  <si>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</si>
  <si>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</si>
  <si>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</si>
  <si>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</si>
  <si>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</si>
  <si>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</si>
  <si>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</si>
  <si>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</si>
  <si>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</si>
  <si>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</si>
  <si>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</si>
  <si>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</si>
  <si>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</si>
  <si>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</si>
  <si>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</si>
  <si>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</si>
  <si>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</si>
  <si>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</si>
  <si>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</si>
  <si>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</si>
  <si>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</si>
  <si>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</si>
  <si>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</si>
  <si>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</si>
  <si>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</si>
  <si>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</si>
  <si>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</si>
  <si>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</si>
  <si>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</si>
  <si>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</si>
  <si>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</si>
  <si>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</si>
  <si>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</si>
  <si>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</si>
  <si>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</si>
  <si>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</si>
  <si>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</si>
  <si>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</si>
  <si>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</si>
  <si>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</si>
  <si>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</si>
  <si>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</si>
  <si>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</si>
  <si>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</si>
  <si>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</si>
  <si>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</si>
  <si>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</si>
  <si>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</si>
  <si>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Устранение протечек кровли входных козырьков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</si>
  <si>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</si>
  <si>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</si>
  <si>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</si>
  <si>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</si>
  <si>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</si>
  <si>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</si>
  <si>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</si>
  <si>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</si>
  <si>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</si>
  <si>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</si>
  <si>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</si>
  <si>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</si>
  <si>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</si>
  <si>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</si>
  <si>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</si>
  <si>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</si>
  <si>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</si>
  <si>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</si>
  <si>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</si>
  <si>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</si>
  <si>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</si>
  <si>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</si>
  <si>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</si>
  <si>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</si>
  <si>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</si>
  <si>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</si>
  <si>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</si>
  <si>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</si>
  <si>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</si>
  <si>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</si>
  <si>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</si>
  <si>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</si>
  <si>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</si>
  <si>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</si>
  <si>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</si>
  <si>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</si>
  <si>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</si>
  <si>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</si>
  <si>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</si>
  <si>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</si>
  <si>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</si>
  <si>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</si>
  <si>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</si>
  <si>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</si>
  <si>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</si>
  <si>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</si>
  <si>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</si>
  <si>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</si>
  <si>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</si>
  <si>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</si>
  <si>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</si>
  <si>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</si>
  <si>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</si>
  <si>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</si>
  <si>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</si>
  <si>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</si>
  <si>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</si>
  <si>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</si>
  <si>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</si>
  <si>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</si>
  <si>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</si>
  <si>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</si>
  <si>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</si>
  <si>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</si>
  <si>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</si>
  <si>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</si>
  <si>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</si>
  <si>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</si>
  <si>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</si>
  <si>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</si>
  <si>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</si>
  <si>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</si>
  <si>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</si>
  <si>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</si>
  <si>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</si>
  <si>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</si>
  <si>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</si>
  <si>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</si>
  <si>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</si>
  <si>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</si>
  <si>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</si>
  <si>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</si>
  <si>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</si>
  <si>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</si>
  <si>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</si>
  <si>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</si>
  <si>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21.27</t>
  </si>
  <si>
    <t>Ремонт и обслуживание кол.приборов учета хол.воды</t>
  </si>
  <si>
    <t>21.28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</si>
  <si>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</si>
  <si>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</si>
  <si>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</si>
  <si>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</si>
  <si>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</si>
  <si>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</si>
  <si>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</si>
  <si>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</si>
  <si>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</si>
  <si>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</si>
  <si>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</si>
  <si>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</si>
  <si>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</si>
  <si>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</si>
  <si>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</si>
  <si>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</si>
  <si>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</si>
  <si>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</si>
  <si>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</si>
  <si>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</si>
  <si>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</si>
  <si>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</si>
  <si>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</si>
  <si>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</si>
  <si>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</si>
  <si>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</si>
  <si>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</si>
  <si>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</si>
  <si>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</si>
  <si>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</si>
  <si>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</si>
  <si>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</si>
  <si>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</si>
  <si>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</si>
  <si>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</si>
  <si>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</si>
  <si>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</si>
  <si>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</si>
  <si>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</si>
  <si>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</si>
  <si>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</si>
  <si>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</si>
  <si>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</si>
  <si>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</si>
  <si>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</si>
  <si>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</si>
  <si>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</si>
  <si>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</si>
  <si>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</si>
  <si>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</si>
  <si>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</si>
  <si>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</si>
  <si>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</si>
  <si>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</si>
  <si>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оконные ограждения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</si>
  <si>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</si>
  <si>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</si>
  <si>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</si>
  <si>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</si>
  <si>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</si>
  <si>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</si>
  <si>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</si>
  <si>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</si>
  <si>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</si>
  <si>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</si>
  <si>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</si>
  <si>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</si>
  <si>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</si>
  <si>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Обследование спец.организациями</t>
  </si>
  <si>
    <t>21.29</t>
  </si>
  <si>
    <t>21.30</t>
  </si>
  <si>
    <t>21.31</t>
  </si>
  <si>
    <t>21.32</t>
  </si>
  <si>
    <t>Отчет об исполнении управляющей организацией ООО "ГУК "Привокзальная" договора оказания услуг выполнения работ за 2022 год по дому №7  ул. Желябова в 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</si>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</sst>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6;&#1077;&#1083;&#1103;&#1073;&#1086;&#1074;&#1072;,%20&#1076;.7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3324.18</v>
          </cell>
        </row>
        <row r="24">
          <cell r="D24">
            <v>-85657.691363122387</v>
          </cell>
        </row>
        <row r="25">
          <cell r="D25">
            <v>33477.79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GZ124">
            <v>61273.804051907413</v>
          </cell>
        </row>
        <row r="125">
          <cell r="GZ125">
            <v>62408.752003620451</v>
          </cell>
        </row>
        <row r="126">
          <cell r="GZ126">
            <v>14811.643426988787</v>
          </cell>
        </row>
      </sheetData>
      <sheetData sheetId="7">
        <row r="124">
          <cell r="GZ124">
            <v>28276.588029943789</v>
          </cell>
        </row>
        <row r="125">
          <cell r="GZ125">
            <v>28780.530534929589</v>
          </cell>
        </row>
        <row r="126">
          <cell r="GZ126">
            <v>6832.5691608952793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view="pageBreakPreview" zoomScaleNormal="80" zoomScaleSheetLayoutView="100" workbookViewId="0">
      <selection activeCell="S7" sqref="S7"/>
    </sheetView>
  </sheetViews>
  <sheetFormatPr defaultRowHeight="15.75" x14ac:dyDescent="0.25"/>
  <cols>
    <col min="1" max="1" width="9.140625" style="12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2" width="9.140625" style="11" hidden="1" customWidth="1"/>
    <col min="13" max="13" width="0" style="11" hidden="1" customWidth="1"/>
    <col min="14" max="15" width="9.140625" style="11"/>
    <col min="16" max="250" width="9.140625" style="2"/>
    <col min="251" max="251" width="62.42578125" style="2" customWidth="1"/>
    <col min="252" max="252" width="24.28515625" style="2" customWidth="1"/>
    <col min="253" max="253" width="62.7109375" style="2" customWidth="1"/>
    <col min="254" max="255" width="0" style="2" hidden="1" customWidth="1"/>
    <col min="256" max="506" width="9.140625" style="2"/>
    <col min="507" max="507" width="62.42578125" style="2" customWidth="1"/>
    <col min="508" max="508" width="24.28515625" style="2" customWidth="1"/>
    <col min="509" max="509" width="62.7109375" style="2" customWidth="1"/>
    <col min="510" max="511" width="0" style="2" hidden="1" customWidth="1"/>
    <col min="512" max="762" width="9.140625" style="2"/>
    <col min="763" max="763" width="62.42578125" style="2" customWidth="1"/>
    <col min="764" max="764" width="24.28515625" style="2" customWidth="1"/>
    <col min="765" max="765" width="62.7109375" style="2" customWidth="1"/>
    <col min="766" max="767" width="0" style="2" hidden="1" customWidth="1"/>
    <col min="768" max="1018" width="9.140625" style="2"/>
    <col min="1019" max="1019" width="62.42578125" style="2" customWidth="1"/>
    <col min="1020" max="1020" width="24.28515625" style="2" customWidth="1"/>
    <col min="1021" max="1021" width="62.7109375" style="2" customWidth="1"/>
    <col min="1022" max="1023" width="0" style="2" hidden="1" customWidth="1"/>
    <col min="1024" max="1274" width="9.140625" style="2"/>
    <col min="1275" max="1275" width="62.42578125" style="2" customWidth="1"/>
    <col min="1276" max="1276" width="24.28515625" style="2" customWidth="1"/>
    <col min="1277" max="1277" width="62.7109375" style="2" customWidth="1"/>
    <col min="1278" max="1279" width="0" style="2" hidden="1" customWidth="1"/>
    <col min="1280" max="1530" width="9.140625" style="2"/>
    <col min="1531" max="1531" width="62.42578125" style="2" customWidth="1"/>
    <col min="1532" max="1532" width="24.28515625" style="2" customWidth="1"/>
    <col min="1533" max="1533" width="62.7109375" style="2" customWidth="1"/>
    <col min="1534" max="1535" width="0" style="2" hidden="1" customWidth="1"/>
    <col min="1536" max="1786" width="9.140625" style="2"/>
    <col min="1787" max="1787" width="62.42578125" style="2" customWidth="1"/>
    <col min="1788" max="1788" width="24.28515625" style="2" customWidth="1"/>
    <col min="1789" max="1789" width="62.7109375" style="2" customWidth="1"/>
    <col min="1790" max="1791" width="0" style="2" hidden="1" customWidth="1"/>
    <col min="1792" max="2042" width="9.140625" style="2"/>
    <col min="2043" max="2043" width="62.42578125" style="2" customWidth="1"/>
    <col min="2044" max="2044" width="24.28515625" style="2" customWidth="1"/>
    <col min="2045" max="2045" width="62.7109375" style="2" customWidth="1"/>
    <col min="2046" max="2047" width="0" style="2" hidden="1" customWidth="1"/>
    <col min="2048" max="2298" width="9.140625" style="2"/>
    <col min="2299" max="2299" width="62.42578125" style="2" customWidth="1"/>
    <col min="2300" max="2300" width="24.28515625" style="2" customWidth="1"/>
    <col min="2301" max="2301" width="62.7109375" style="2" customWidth="1"/>
    <col min="2302" max="2303" width="0" style="2" hidden="1" customWidth="1"/>
    <col min="2304" max="2554" width="9.140625" style="2"/>
    <col min="2555" max="2555" width="62.42578125" style="2" customWidth="1"/>
    <col min="2556" max="2556" width="24.28515625" style="2" customWidth="1"/>
    <col min="2557" max="2557" width="62.7109375" style="2" customWidth="1"/>
    <col min="2558" max="2559" width="0" style="2" hidden="1" customWidth="1"/>
    <col min="2560" max="2810" width="9.140625" style="2"/>
    <col min="2811" max="2811" width="62.42578125" style="2" customWidth="1"/>
    <col min="2812" max="2812" width="24.28515625" style="2" customWidth="1"/>
    <col min="2813" max="2813" width="62.7109375" style="2" customWidth="1"/>
    <col min="2814" max="2815" width="0" style="2" hidden="1" customWidth="1"/>
    <col min="2816" max="3066" width="9.140625" style="2"/>
    <col min="3067" max="3067" width="62.42578125" style="2" customWidth="1"/>
    <col min="3068" max="3068" width="24.28515625" style="2" customWidth="1"/>
    <col min="3069" max="3069" width="62.7109375" style="2" customWidth="1"/>
    <col min="3070" max="3071" width="0" style="2" hidden="1" customWidth="1"/>
    <col min="3072" max="3322" width="9.140625" style="2"/>
    <col min="3323" max="3323" width="62.42578125" style="2" customWidth="1"/>
    <col min="3324" max="3324" width="24.28515625" style="2" customWidth="1"/>
    <col min="3325" max="3325" width="62.7109375" style="2" customWidth="1"/>
    <col min="3326" max="3327" width="0" style="2" hidden="1" customWidth="1"/>
    <col min="3328" max="3578" width="9.140625" style="2"/>
    <col min="3579" max="3579" width="62.42578125" style="2" customWidth="1"/>
    <col min="3580" max="3580" width="24.28515625" style="2" customWidth="1"/>
    <col min="3581" max="3581" width="62.7109375" style="2" customWidth="1"/>
    <col min="3582" max="3583" width="0" style="2" hidden="1" customWidth="1"/>
    <col min="3584" max="3834" width="9.140625" style="2"/>
    <col min="3835" max="3835" width="62.42578125" style="2" customWidth="1"/>
    <col min="3836" max="3836" width="24.28515625" style="2" customWidth="1"/>
    <col min="3837" max="3837" width="62.7109375" style="2" customWidth="1"/>
    <col min="3838" max="3839" width="0" style="2" hidden="1" customWidth="1"/>
    <col min="3840" max="4090" width="9.140625" style="2"/>
    <col min="4091" max="4091" width="62.42578125" style="2" customWidth="1"/>
    <col min="4092" max="4092" width="24.28515625" style="2" customWidth="1"/>
    <col min="4093" max="4093" width="62.7109375" style="2" customWidth="1"/>
    <col min="4094" max="4095" width="0" style="2" hidden="1" customWidth="1"/>
    <col min="4096" max="4346" width="9.140625" style="2"/>
    <col min="4347" max="4347" width="62.42578125" style="2" customWidth="1"/>
    <col min="4348" max="4348" width="24.28515625" style="2" customWidth="1"/>
    <col min="4349" max="4349" width="62.7109375" style="2" customWidth="1"/>
    <col min="4350" max="4351" width="0" style="2" hidden="1" customWidth="1"/>
    <col min="4352" max="4602" width="9.140625" style="2"/>
    <col min="4603" max="4603" width="62.42578125" style="2" customWidth="1"/>
    <col min="4604" max="4604" width="24.28515625" style="2" customWidth="1"/>
    <col min="4605" max="4605" width="62.7109375" style="2" customWidth="1"/>
    <col min="4606" max="4607" width="0" style="2" hidden="1" customWidth="1"/>
    <col min="4608" max="4858" width="9.140625" style="2"/>
    <col min="4859" max="4859" width="62.42578125" style="2" customWidth="1"/>
    <col min="4860" max="4860" width="24.28515625" style="2" customWidth="1"/>
    <col min="4861" max="4861" width="62.7109375" style="2" customWidth="1"/>
    <col min="4862" max="4863" width="0" style="2" hidden="1" customWidth="1"/>
    <col min="4864" max="5114" width="9.140625" style="2"/>
    <col min="5115" max="5115" width="62.42578125" style="2" customWidth="1"/>
    <col min="5116" max="5116" width="24.28515625" style="2" customWidth="1"/>
    <col min="5117" max="5117" width="62.7109375" style="2" customWidth="1"/>
    <col min="5118" max="5119" width="0" style="2" hidden="1" customWidth="1"/>
    <col min="5120" max="5370" width="9.140625" style="2"/>
    <col min="5371" max="5371" width="62.42578125" style="2" customWidth="1"/>
    <col min="5372" max="5372" width="24.28515625" style="2" customWidth="1"/>
    <col min="5373" max="5373" width="62.7109375" style="2" customWidth="1"/>
    <col min="5374" max="5375" width="0" style="2" hidden="1" customWidth="1"/>
    <col min="5376" max="5626" width="9.140625" style="2"/>
    <col min="5627" max="5627" width="62.42578125" style="2" customWidth="1"/>
    <col min="5628" max="5628" width="24.28515625" style="2" customWidth="1"/>
    <col min="5629" max="5629" width="62.7109375" style="2" customWidth="1"/>
    <col min="5630" max="5631" width="0" style="2" hidden="1" customWidth="1"/>
    <col min="5632" max="5882" width="9.140625" style="2"/>
    <col min="5883" max="5883" width="62.42578125" style="2" customWidth="1"/>
    <col min="5884" max="5884" width="24.28515625" style="2" customWidth="1"/>
    <col min="5885" max="5885" width="62.7109375" style="2" customWidth="1"/>
    <col min="5886" max="5887" width="0" style="2" hidden="1" customWidth="1"/>
    <col min="5888" max="6138" width="9.140625" style="2"/>
    <col min="6139" max="6139" width="62.42578125" style="2" customWidth="1"/>
    <col min="6140" max="6140" width="24.28515625" style="2" customWidth="1"/>
    <col min="6141" max="6141" width="62.7109375" style="2" customWidth="1"/>
    <col min="6142" max="6143" width="0" style="2" hidden="1" customWidth="1"/>
    <col min="6144" max="6394" width="9.140625" style="2"/>
    <col min="6395" max="6395" width="62.42578125" style="2" customWidth="1"/>
    <col min="6396" max="6396" width="24.28515625" style="2" customWidth="1"/>
    <col min="6397" max="6397" width="62.7109375" style="2" customWidth="1"/>
    <col min="6398" max="6399" width="0" style="2" hidden="1" customWidth="1"/>
    <col min="6400" max="6650" width="9.140625" style="2"/>
    <col min="6651" max="6651" width="62.42578125" style="2" customWidth="1"/>
    <col min="6652" max="6652" width="24.28515625" style="2" customWidth="1"/>
    <col min="6653" max="6653" width="62.7109375" style="2" customWidth="1"/>
    <col min="6654" max="6655" width="0" style="2" hidden="1" customWidth="1"/>
    <col min="6656" max="6906" width="9.140625" style="2"/>
    <col min="6907" max="6907" width="62.42578125" style="2" customWidth="1"/>
    <col min="6908" max="6908" width="24.28515625" style="2" customWidth="1"/>
    <col min="6909" max="6909" width="62.7109375" style="2" customWidth="1"/>
    <col min="6910" max="6911" width="0" style="2" hidden="1" customWidth="1"/>
    <col min="6912" max="7162" width="9.140625" style="2"/>
    <col min="7163" max="7163" width="62.42578125" style="2" customWidth="1"/>
    <col min="7164" max="7164" width="24.28515625" style="2" customWidth="1"/>
    <col min="7165" max="7165" width="62.7109375" style="2" customWidth="1"/>
    <col min="7166" max="7167" width="0" style="2" hidden="1" customWidth="1"/>
    <col min="7168" max="7418" width="9.140625" style="2"/>
    <col min="7419" max="7419" width="62.42578125" style="2" customWidth="1"/>
    <col min="7420" max="7420" width="24.28515625" style="2" customWidth="1"/>
    <col min="7421" max="7421" width="62.7109375" style="2" customWidth="1"/>
    <col min="7422" max="7423" width="0" style="2" hidden="1" customWidth="1"/>
    <col min="7424" max="7674" width="9.140625" style="2"/>
    <col min="7675" max="7675" width="62.42578125" style="2" customWidth="1"/>
    <col min="7676" max="7676" width="24.28515625" style="2" customWidth="1"/>
    <col min="7677" max="7677" width="62.7109375" style="2" customWidth="1"/>
    <col min="7678" max="7679" width="0" style="2" hidden="1" customWidth="1"/>
    <col min="7680" max="7930" width="9.140625" style="2"/>
    <col min="7931" max="7931" width="62.42578125" style="2" customWidth="1"/>
    <col min="7932" max="7932" width="24.28515625" style="2" customWidth="1"/>
    <col min="7933" max="7933" width="62.7109375" style="2" customWidth="1"/>
    <col min="7934" max="7935" width="0" style="2" hidden="1" customWidth="1"/>
    <col min="7936" max="8186" width="9.140625" style="2"/>
    <col min="8187" max="8187" width="62.42578125" style="2" customWidth="1"/>
    <col min="8188" max="8188" width="24.28515625" style="2" customWidth="1"/>
    <col min="8189" max="8189" width="62.7109375" style="2" customWidth="1"/>
    <col min="8190" max="8191" width="0" style="2" hidden="1" customWidth="1"/>
    <col min="8192" max="8442" width="9.140625" style="2"/>
    <col min="8443" max="8443" width="62.42578125" style="2" customWidth="1"/>
    <col min="8444" max="8444" width="24.28515625" style="2" customWidth="1"/>
    <col min="8445" max="8445" width="62.7109375" style="2" customWidth="1"/>
    <col min="8446" max="8447" width="0" style="2" hidden="1" customWidth="1"/>
    <col min="8448" max="8698" width="9.140625" style="2"/>
    <col min="8699" max="8699" width="62.42578125" style="2" customWidth="1"/>
    <col min="8700" max="8700" width="24.28515625" style="2" customWidth="1"/>
    <col min="8701" max="8701" width="62.7109375" style="2" customWidth="1"/>
    <col min="8702" max="8703" width="0" style="2" hidden="1" customWidth="1"/>
    <col min="8704" max="8954" width="9.140625" style="2"/>
    <col min="8955" max="8955" width="62.42578125" style="2" customWidth="1"/>
    <col min="8956" max="8956" width="24.28515625" style="2" customWidth="1"/>
    <col min="8957" max="8957" width="62.7109375" style="2" customWidth="1"/>
    <col min="8958" max="8959" width="0" style="2" hidden="1" customWidth="1"/>
    <col min="8960" max="9210" width="9.140625" style="2"/>
    <col min="9211" max="9211" width="62.42578125" style="2" customWidth="1"/>
    <col min="9212" max="9212" width="24.28515625" style="2" customWidth="1"/>
    <col min="9213" max="9213" width="62.7109375" style="2" customWidth="1"/>
    <col min="9214" max="9215" width="0" style="2" hidden="1" customWidth="1"/>
    <col min="9216" max="9466" width="9.140625" style="2"/>
    <col min="9467" max="9467" width="62.42578125" style="2" customWidth="1"/>
    <col min="9468" max="9468" width="24.28515625" style="2" customWidth="1"/>
    <col min="9469" max="9469" width="62.7109375" style="2" customWidth="1"/>
    <col min="9470" max="9471" width="0" style="2" hidden="1" customWidth="1"/>
    <col min="9472" max="9722" width="9.140625" style="2"/>
    <col min="9723" max="9723" width="62.42578125" style="2" customWidth="1"/>
    <col min="9724" max="9724" width="24.28515625" style="2" customWidth="1"/>
    <col min="9725" max="9725" width="62.7109375" style="2" customWidth="1"/>
    <col min="9726" max="9727" width="0" style="2" hidden="1" customWidth="1"/>
    <col min="9728" max="9978" width="9.140625" style="2"/>
    <col min="9979" max="9979" width="62.42578125" style="2" customWidth="1"/>
    <col min="9980" max="9980" width="24.28515625" style="2" customWidth="1"/>
    <col min="9981" max="9981" width="62.7109375" style="2" customWidth="1"/>
    <col min="9982" max="9983" width="0" style="2" hidden="1" customWidth="1"/>
    <col min="9984" max="10234" width="9.140625" style="2"/>
    <col min="10235" max="10235" width="62.42578125" style="2" customWidth="1"/>
    <col min="10236" max="10236" width="24.28515625" style="2" customWidth="1"/>
    <col min="10237" max="10237" width="62.7109375" style="2" customWidth="1"/>
    <col min="10238" max="10239" width="0" style="2" hidden="1" customWidth="1"/>
    <col min="10240" max="10490" width="9.140625" style="2"/>
    <col min="10491" max="10491" width="62.42578125" style="2" customWidth="1"/>
    <col min="10492" max="10492" width="24.28515625" style="2" customWidth="1"/>
    <col min="10493" max="10493" width="62.7109375" style="2" customWidth="1"/>
    <col min="10494" max="10495" width="0" style="2" hidden="1" customWidth="1"/>
    <col min="10496" max="10746" width="9.140625" style="2"/>
    <col min="10747" max="10747" width="62.42578125" style="2" customWidth="1"/>
    <col min="10748" max="10748" width="24.28515625" style="2" customWidth="1"/>
    <col min="10749" max="10749" width="62.7109375" style="2" customWidth="1"/>
    <col min="10750" max="10751" width="0" style="2" hidden="1" customWidth="1"/>
    <col min="10752" max="11002" width="9.140625" style="2"/>
    <col min="11003" max="11003" width="62.42578125" style="2" customWidth="1"/>
    <col min="11004" max="11004" width="24.28515625" style="2" customWidth="1"/>
    <col min="11005" max="11005" width="62.7109375" style="2" customWidth="1"/>
    <col min="11006" max="11007" width="0" style="2" hidden="1" customWidth="1"/>
    <col min="11008" max="11258" width="9.140625" style="2"/>
    <col min="11259" max="11259" width="62.42578125" style="2" customWidth="1"/>
    <col min="11260" max="11260" width="24.28515625" style="2" customWidth="1"/>
    <col min="11261" max="11261" width="62.7109375" style="2" customWidth="1"/>
    <col min="11262" max="11263" width="0" style="2" hidden="1" customWidth="1"/>
    <col min="11264" max="11514" width="9.140625" style="2"/>
    <col min="11515" max="11515" width="62.42578125" style="2" customWidth="1"/>
    <col min="11516" max="11516" width="24.28515625" style="2" customWidth="1"/>
    <col min="11517" max="11517" width="62.7109375" style="2" customWidth="1"/>
    <col min="11518" max="11519" width="0" style="2" hidden="1" customWidth="1"/>
    <col min="11520" max="11770" width="9.140625" style="2"/>
    <col min="11771" max="11771" width="62.42578125" style="2" customWidth="1"/>
    <col min="11772" max="11772" width="24.28515625" style="2" customWidth="1"/>
    <col min="11773" max="11773" width="62.7109375" style="2" customWidth="1"/>
    <col min="11774" max="11775" width="0" style="2" hidden="1" customWidth="1"/>
    <col min="11776" max="12026" width="9.140625" style="2"/>
    <col min="12027" max="12027" width="62.42578125" style="2" customWidth="1"/>
    <col min="12028" max="12028" width="24.28515625" style="2" customWidth="1"/>
    <col min="12029" max="12029" width="62.7109375" style="2" customWidth="1"/>
    <col min="12030" max="12031" width="0" style="2" hidden="1" customWidth="1"/>
    <col min="12032" max="12282" width="9.140625" style="2"/>
    <col min="12283" max="12283" width="62.42578125" style="2" customWidth="1"/>
    <col min="12284" max="12284" width="24.28515625" style="2" customWidth="1"/>
    <col min="12285" max="12285" width="62.7109375" style="2" customWidth="1"/>
    <col min="12286" max="12287" width="0" style="2" hidden="1" customWidth="1"/>
    <col min="12288" max="12538" width="9.140625" style="2"/>
    <col min="12539" max="12539" width="62.42578125" style="2" customWidth="1"/>
    <col min="12540" max="12540" width="24.28515625" style="2" customWidth="1"/>
    <col min="12541" max="12541" width="62.7109375" style="2" customWidth="1"/>
    <col min="12542" max="12543" width="0" style="2" hidden="1" customWidth="1"/>
    <col min="12544" max="12794" width="9.140625" style="2"/>
    <col min="12795" max="12795" width="62.42578125" style="2" customWidth="1"/>
    <col min="12796" max="12796" width="24.28515625" style="2" customWidth="1"/>
    <col min="12797" max="12797" width="62.7109375" style="2" customWidth="1"/>
    <col min="12798" max="12799" width="0" style="2" hidden="1" customWidth="1"/>
    <col min="12800" max="13050" width="9.140625" style="2"/>
    <col min="13051" max="13051" width="62.42578125" style="2" customWidth="1"/>
    <col min="13052" max="13052" width="24.28515625" style="2" customWidth="1"/>
    <col min="13053" max="13053" width="62.7109375" style="2" customWidth="1"/>
    <col min="13054" max="13055" width="0" style="2" hidden="1" customWidth="1"/>
    <col min="13056" max="13306" width="9.140625" style="2"/>
    <col min="13307" max="13307" width="62.42578125" style="2" customWidth="1"/>
    <col min="13308" max="13308" width="24.28515625" style="2" customWidth="1"/>
    <col min="13309" max="13309" width="62.7109375" style="2" customWidth="1"/>
    <col min="13310" max="13311" width="0" style="2" hidden="1" customWidth="1"/>
    <col min="13312" max="13562" width="9.140625" style="2"/>
    <col min="13563" max="13563" width="62.42578125" style="2" customWidth="1"/>
    <col min="13564" max="13564" width="24.28515625" style="2" customWidth="1"/>
    <col min="13565" max="13565" width="62.7109375" style="2" customWidth="1"/>
    <col min="13566" max="13567" width="0" style="2" hidden="1" customWidth="1"/>
    <col min="13568" max="13818" width="9.140625" style="2"/>
    <col min="13819" max="13819" width="62.42578125" style="2" customWidth="1"/>
    <col min="13820" max="13820" width="24.28515625" style="2" customWidth="1"/>
    <col min="13821" max="13821" width="62.7109375" style="2" customWidth="1"/>
    <col min="13822" max="13823" width="0" style="2" hidden="1" customWidth="1"/>
    <col min="13824" max="14074" width="9.140625" style="2"/>
    <col min="14075" max="14075" width="62.42578125" style="2" customWidth="1"/>
    <col min="14076" max="14076" width="24.28515625" style="2" customWidth="1"/>
    <col min="14077" max="14077" width="62.7109375" style="2" customWidth="1"/>
    <col min="14078" max="14079" width="0" style="2" hidden="1" customWidth="1"/>
    <col min="14080" max="14330" width="9.140625" style="2"/>
    <col min="14331" max="14331" width="62.42578125" style="2" customWidth="1"/>
    <col min="14332" max="14332" width="24.28515625" style="2" customWidth="1"/>
    <col min="14333" max="14333" width="62.7109375" style="2" customWidth="1"/>
    <col min="14334" max="14335" width="0" style="2" hidden="1" customWidth="1"/>
    <col min="14336" max="14586" width="9.140625" style="2"/>
    <col min="14587" max="14587" width="62.42578125" style="2" customWidth="1"/>
    <col min="14588" max="14588" width="24.28515625" style="2" customWidth="1"/>
    <col min="14589" max="14589" width="62.7109375" style="2" customWidth="1"/>
    <col min="14590" max="14591" width="0" style="2" hidden="1" customWidth="1"/>
    <col min="14592" max="14842" width="9.140625" style="2"/>
    <col min="14843" max="14843" width="62.42578125" style="2" customWidth="1"/>
    <col min="14844" max="14844" width="24.28515625" style="2" customWidth="1"/>
    <col min="14845" max="14845" width="62.7109375" style="2" customWidth="1"/>
    <col min="14846" max="14847" width="0" style="2" hidden="1" customWidth="1"/>
    <col min="14848" max="15098" width="9.140625" style="2"/>
    <col min="15099" max="15099" width="62.42578125" style="2" customWidth="1"/>
    <col min="15100" max="15100" width="24.28515625" style="2" customWidth="1"/>
    <col min="15101" max="15101" width="62.7109375" style="2" customWidth="1"/>
    <col min="15102" max="15103" width="0" style="2" hidden="1" customWidth="1"/>
    <col min="15104" max="15354" width="9.140625" style="2"/>
    <col min="15355" max="15355" width="62.42578125" style="2" customWidth="1"/>
    <col min="15356" max="15356" width="24.28515625" style="2" customWidth="1"/>
    <col min="15357" max="15357" width="62.7109375" style="2" customWidth="1"/>
    <col min="15358" max="15359" width="0" style="2" hidden="1" customWidth="1"/>
    <col min="15360" max="15610" width="9.140625" style="2"/>
    <col min="15611" max="15611" width="62.42578125" style="2" customWidth="1"/>
    <col min="15612" max="15612" width="24.28515625" style="2" customWidth="1"/>
    <col min="15613" max="15613" width="62.7109375" style="2" customWidth="1"/>
    <col min="15614" max="15615" width="0" style="2" hidden="1" customWidth="1"/>
    <col min="15616" max="15866" width="9.140625" style="2"/>
    <col min="15867" max="15867" width="62.42578125" style="2" customWidth="1"/>
    <col min="15868" max="15868" width="24.28515625" style="2" customWidth="1"/>
    <col min="15869" max="15869" width="62.7109375" style="2" customWidth="1"/>
    <col min="15870" max="15871" width="0" style="2" hidden="1" customWidth="1"/>
    <col min="15872" max="16122" width="9.140625" style="2"/>
    <col min="16123" max="16123" width="62.42578125" style="2" customWidth="1"/>
    <col min="16124" max="16124" width="24.28515625" style="2" customWidth="1"/>
    <col min="16125" max="16125" width="62.7109375" style="2" customWidth="1"/>
    <col min="16126" max="16127" width="0" style="2" hidden="1" customWidth="1"/>
    <col min="16128" max="16384" width="9.140625" style="2"/>
  </cols>
  <sheetData>
    <row r="1" spans="1:15" x14ac:dyDescent="0.25">
      <c r="E1" s="11" t="s">
        <v>0</v>
      </c>
    </row>
    <row r="2" spans="1:15" s="5" customFormat="1" ht="33.75" customHeight="1" x14ac:dyDescent="0.25">
      <c r="A2" s="36" t="s">
        <v>247</v>
      </c>
      <c r="B2" s="36"/>
      <c r="C2" s="36"/>
      <c r="D2" s="36"/>
      <c r="E2" s="11">
        <v>1247.8</v>
      </c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15" x14ac:dyDescent="0.25">
      <c r="A5" s="6" t="s">
        <v>5</v>
      </c>
      <c r="B5" s="1" t="s">
        <v>6</v>
      </c>
      <c r="C5" s="1" t="s">
        <v>7</v>
      </c>
      <c r="D5" s="1" t="s">
        <v>248</v>
      </c>
    </row>
    <row r="6" spans="1:15" x14ac:dyDescent="0.25">
      <c r="A6" s="6" t="s">
        <v>8</v>
      </c>
      <c r="B6" s="1" t="s">
        <v>9</v>
      </c>
      <c r="C6" s="1" t="s">
        <v>7</v>
      </c>
      <c r="D6" s="1" t="s">
        <v>249</v>
      </c>
    </row>
    <row r="7" spans="1:15" x14ac:dyDescent="0.25">
      <c r="A7" s="6" t="s">
        <v>10</v>
      </c>
      <c r="B7" s="1" t="s">
        <v>11</v>
      </c>
      <c r="C7" s="1" t="s">
        <v>7</v>
      </c>
      <c r="D7" s="1" t="s">
        <v>250</v>
      </c>
    </row>
    <row r="8" spans="1:15" ht="42.75" customHeight="1" x14ac:dyDescent="0.25">
      <c r="A8" s="34" t="s">
        <v>12</v>
      </c>
      <c r="B8" s="34"/>
      <c r="C8" s="34"/>
      <c r="D8" s="34"/>
    </row>
    <row r="9" spans="1:15" x14ac:dyDescent="0.25">
      <c r="A9" s="6" t="s">
        <v>13</v>
      </c>
      <c r="B9" s="1" t="s">
        <v>14</v>
      </c>
      <c r="C9" s="1" t="s">
        <v>15</v>
      </c>
      <c r="D9" s="10">
        <f>[1]Лист1!$D$23</f>
        <v>3324.18</v>
      </c>
    </row>
    <row r="10" spans="1:15" x14ac:dyDescent="0.25">
      <c r="A10" s="6" t="s">
        <v>16</v>
      </c>
      <c r="B10" s="1" t="s">
        <v>17</v>
      </c>
      <c r="C10" s="1" t="s">
        <v>15</v>
      </c>
      <c r="D10" s="10">
        <f>[1]Лист1!$D$24</f>
        <v>-85657.691363122387</v>
      </c>
      <c r="F10" s="9"/>
    </row>
    <row r="11" spans="1:15" x14ac:dyDescent="0.25">
      <c r="A11" s="6" t="s">
        <v>18</v>
      </c>
      <c r="B11" s="1" t="s">
        <v>19</v>
      </c>
      <c r="C11" s="1" t="s">
        <v>15</v>
      </c>
      <c r="D11" s="10">
        <f>[1]Лист1!$D$25</f>
        <v>33477.79</v>
      </c>
    </row>
    <row r="12" spans="1:15" ht="31.5" x14ac:dyDescent="0.25">
      <c r="A12" s="6" t="s">
        <v>20</v>
      </c>
      <c r="B12" s="1" t="s">
        <v>21</v>
      </c>
      <c r="C12" s="1" t="s">
        <v>15</v>
      </c>
      <c r="D12" s="10">
        <f>D13+D14+D15</f>
        <v>202383.8872082853</v>
      </c>
      <c r="E12" s="9"/>
    </row>
    <row r="13" spans="1:15" x14ac:dyDescent="0.25">
      <c r="A13" s="6" t="s">
        <v>22</v>
      </c>
      <c r="B13" s="14" t="s">
        <v>23</v>
      </c>
      <c r="C13" s="1" t="s">
        <v>15</v>
      </c>
      <c r="D13" s="10">
        <f>'[2]ГУК 2022'!$GZ$125+'[2]ГУК 2021'!$GZ$125</f>
        <v>91189.282538550033</v>
      </c>
    </row>
    <row r="14" spans="1:15" x14ac:dyDescent="0.25">
      <c r="A14" s="6" t="s">
        <v>24</v>
      </c>
      <c r="B14" s="14" t="s">
        <v>25</v>
      </c>
      <c r="C14" s="1" t="s">
        <v>15</v>
      </c>
      <c r="D14" s="10">
        <f>'[2]ГУК 2022'!$GZ$124+'[2]ГУК 2021'!$GZ$124</f>
        <v>89550.392081851198</v>
      </c>
    </row>
    <row r="15" spans="1:15" x14ac:dyDescent="0.25">
      <c r="A15" s="6" t="s">
        <v>26</v>
      </c>
      <c r="B15" s="14" t="s">
        <v>27</v>
      </c>
      <c r="C15" s="1" t="s">
        <v>15</v>
      </c>
      <c r="D15" s="10">
        <f>'[2]ГУК 2022'!$GZ$126+'[2]ГУК 2021'!$GZ$126</f>
        <v>21644.212587884067</v>
      </c>
    </row>
    <row r="16" spans="1:15" x14ac:dyDescent="0.25">
      <c r="A16" s="14" t="s">
        <v>28</v>
      </c>
      <c r="B16" s="14" t="s">
        <v>29</v>
      </c>
      <c r="C16" s="14" t="s">
        <v>15</v>
      </c>
      <c r="D16" s="15">
        <f>D17</f>
        <v>150855.93720828529</v>
      </c>
      <c r="E16" s="11">
        <v>150855.94</v>
      </c>
      <c r="F16" s="9">
        <f>D16-E16</f>
        <v>-2.7917147090192884E-3</v>
      </c>
    </row>
    <row r="17" spans="1:15" ht="31.5" x14ac:dyDescent="0.25">
      <c r="A17" s="14" t="s">
        <v>30</v>
      </c>
      <c r="B17" s="14" t="s">
        <v>31</v>
      </c>
      <c r="C17" s="14" t="s">
        <v>15</v>
      </c>
      <c r="D17" s="15">
        <f>D12-D25+D105+D121</f>
        <v>150855.93720828529</v>
      </c>
    </row>
    <row r="18" spans="1:15" ht="31.5" x14ac:dyDescent="0.25">
      <c r="A18" s="14" t="s">
        <v>32</v>
      </c>
      <c r="B18" s="14" t="s">
        <v>33</v>
      </c>
      <c r="C18" s="14" t="s">
        <v>15</v>
      </c>
      <c r="D18" s="15">
        <v>0</v>
      </c>
    </row>
    <row r="19" spans="1:15" x14ac:dyDescent="0.25">
      <c r="A19" s="14" t="s">
        <v>34</v>
      </c>
      <c r="B19" s="14" t="s">
        <v>35</v>
      </c>
      <c r="C19" s="14" t="s">
        <v>15</v>
      </c>
      <c r="D19" s="15">
        <v>0</v>
      </c>
    </row>
    <row r="20" spans="1:15" x14ac:dyDescent="0.25">
      <c r="A20" s="14" t="s">
        <v>36</v>
      </c>
      <c r="B20" s="14" t="s">
        <v>37</v>
      </c>
      <c r="C20" s="14" t="s">
        <v>15</v>
      </c>
      <c r="D20" s="15">
        <v>0</v>
      </c>
    </row>
    <row r="21" spans="1:15" x14ac:dyDescent="0.25">
      <c r="A21" s="14" t="s">
        <v>38</v>
      </c>
      <c r="B21" s="14" t="s">
        <v>39</v>
      </c>
      <c r="C21" s="14" t="s">
        <v>15</v>
      </c>
      <c r="D21" s="15">
        <v>0</v>
      </c>
    </row>
    <row r="22" spans="1:15" x14ac:dyDescent="0.25">
      <c r="A22" s="14" t="s">
        <v>40</v>
      </c>
      <c r="B22" s="14" t="s">
        <v>41</v>
      </c>
      <c r="C22" s="14" t="s">
        <v>15</v>
      </c>
      <c r="D22" s="15">
        <f>D16+D10+D9</f>
        <v>68522.425845162899</v>
      </c>
    </row>
    <row r="23" spans="1:15" x14ac:dyDescent="0.25">
      <c r="A23" s="14" t="s">
        <v>42</v>
      </c>
      <c r="B23" s="14" t="s">
        <v>43</v>
      </c>
      <c r="C23" s="14" t="s">
        <v>15</v>
      </c>
      <c r="D23" s="15">
        <v>86.27</v>
      </c>
    </row>
    <row r="24" spans="1:15" x14ac:dyDescent="0.25">
      <c r="A24" s="14" t="s">
        <v>44</v>
      </c>
      <c r="B24" s="14" t="s">
        <v>45</v>
      </c>
      <c r="C24" s="14" t="s">
        <v>15</v>
      </c>
      <c r="D24" s="15">
        <f>D22-D100</f>
        <v>-133861.45952240174</v>
      </c>
    </row>
    <row r="25" spans="1:15" x14ac:dyDescent="0.25">
      <c r="A25" s="14" t="s">
        <v>46</v>
      </c>
      <c r="B25" s="14" t="s">
        <v>47</v>
      </c>
      <c r="C25" s="14" t="s">
        <v>15</v>
      </c>
      <c r="D25" s="13">
        <v>37415.29</v>
      </c>
      <c r="E25" s="9">
        <f>D25+F16</f>
        <v>37415.287208285292</v>
      </c>
    </row>
    <row r="26" spans="1:15" ht="35.25" customHeight="1" x14ac:dyDescent="0.25">
      <c r="A26" s="34" t="s">
        <v>48</v>
      </c>
      <c r="B26" s="34"/>
      <c r="C26" s="34"/>
      <c r="D26" s="34"/>
    </row>
    <row r="27" spans="1:15" s="5" customFormat="1" ht="29.25" customHeight="1" x14ac:dyDescent="0.25">
      <c r="A27" s="16" t="s">
        <v>1</v>
      </c>
      <c r="B27" s="3" t="s">
        <v>50</v>
      </c>
      <c r="C27" s="3" t="s">
        <v>130</v>
      </c>
      <c r="D27" s="18" t="s">
        <v>131</v>
      </c>
      <c r="E27" s="35" t="s">
        <v>251</v>
      </c>
      <c r="F27" s="35" t="s">
        <v>252</v>
      </c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16" t="s">
        <v>132</v>
      </c>
      <c r="B28" s="19" t="s">
        <v>133</v>
      </c>
      <c r="C28" s="1" t="s">
        <v>7</v>
      </c>
      <c r="D28" s="20" t="s">
        <v>7</v>
      </c>
      <c r="E28" s="35"/>
      <c r="F28" s="35"/>
    </row>
    <row r="29" spans="1:15" x14ac:dyDescent="0.25">
      <c r="A29" s="6" t="s">
        <v>49</v>
      </c>
      <c r="B29" s="21" t="s">
        <v>134</v>
      </c>
      <c r="C29" s="22" t="s">
        <v>135</v>
      </c>
      <c r="D29" s="23">
        <f>E29*E$2*4+F29*E$2*8</f>
        <v>545.15013653701135</v>
      </c>
      <c r="E29" s="24">
        <v>3.4478899703999991E-2</v>
      </c>
      <c r="F29" s="25">
        <v>3.7371679389165594E-2</v>
      </c>
    </row>
    <row r="30" spans="1:15" x14ac:dyDescent="0.25">
      <c r="A30" s="6" t="s">
        <v>56</v>
      </c>
      <c r="B30" s="21" t="s">
        <v>79</v>
      </c>
      <c r="C30" s="22" t="s">
        <v>135</v>
      </c>
      <c r="D30" s="23">
        <f t="shared" ref="D30:D60" si="0">E30*E$2*4+F30*E$2*8</f>
        <v>367.67253895005285</v>
      </c>
      <c r="E30" s="24">
        <v>2.3254042775999999E-2</v>
      </c>
      <c r="F30" s="25">
        <v>2.5205056964906401E-2</v>
      </c>
    </row>
    <row r="31" spans="1:15" x14ac:dyDescent="0.25">
      <c r="A31" s="6" t="s">
        <v>63</v>
      </c>
      <c r="B31" s="21" t="s">
        <v>84</v>
      </c>
      <c r="C31" s="22" t="s">
        <v>135</v>
      </c>
      <c r="D31" s="23">
        <f t="shared" si="0"/>
        <v>680.02463247391597</v>
      </c>
      <c r="E31" s="24">
        <v>4.3009254749999996E-2</v>
      </c>
      <c r="F31" s="25">
        <v>4.6617731223525E-2</v>
      </c>
    </row>
    <row r="32" spans="1:15" x14ac:dyDescent="0.25">
      <c r="A32" s="6" t="s">
        <v>123</v>
      </c>
      <c r="B32" s="21" t="s">
        <v>136</v>
      </c>
      <c r="C32" s="22" t="s">
        <v>135</v>
      </c>
      <c r="D32" s="23">
        <f t="shared" si="0"/>
        <v>1347.8264845407684</v>
      </c>
      <c r="E32" s="24">
        <v>8.5245460038000001E-2</v>
      </c>
      <c r="F32" s="25">
        <v>9.2397554135188215E-2</v>
      </c>
    </row>
    <row r="33" spans="1:15" s="5" customFormat="1" x14ac:dyDescent="0.25">
      <c r="A33" s="6" t="s">
        <v>125</v>
      </c>
      <c r="B33" s="21" t="s">
        <v>85</v>
      </c>
      <c r="C33" s="22" t="s">
        <v>135</v>
      </c>
      <c r="D33" s="23">
        <f t="shared" si="0"/>
        <v>11161.755169479369</v>
      </c>
      <c r="E33" s="24">
        <v>0.70662753293699998</v>
      </c>
      <c r="F33" s="25">
        <v>0.76482968295041431</v>
      </c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6" t="s">
        <v>127</v>
      </c>
      <c r="B34" s="21" t="s">
        <v>137</v>
      </c>
      <c r="C34" s="22" t="s">
        <v>135</v>
      </c>
      <c r="D34" s="23">
        <f t="shared" si="0"/>
        <v>1541.6953252169681</v>
      </c>
      <c r="E34" s="24">
        <v>9.7507007573999979E-2</v>
      </c>
      <c r="F34" s="25">
        <v>0.10568784550945859</v>
      </c>
    </row>
    <row r="35" spans="1:15" x14ac:dyDescent="0.25">
      <c r="A35" s="6" t="s">
        <v>67</v>
      </c>
      <c r="B35" s="21" t="s">
        <v>82</v>
      </c>
      <c r="C35" s="22" t="s">
        <v>135</v>
      </c>
      <c r="D35" s="23">
        <f t="shared" si="0"/>
        <v>1872.3184192687413</v>
      </c>
      <c r="E35" s="24">
        <v>0.11910212195249999</v>
      </c>
      <c r="F35" s="25">
        <v>0.12801088998431476</v>
      </c>
    </row>
    <row r="36" spans="1:15" x14ac:dyDescent="0.25">
      <c r="A36" s="6" t="s">
        <v>69</v>
      </c>
      <c r="B36" s="21" t="s">
        <v>83</v>
      </c>
      <c r="C36" s="22" t="s">
        <v>135</v>
      </c>
      <c r="D36" s="23">
        <f t="shared" si="0"/>
        <v>3288.6874375311918</v>
      </c>
      <c r="E36" s="24">
        <v>0.20799834158849997</v>
      </c>
      <c r="F36" s="25">
        <v>0.22544940244777514</v>
      </c>
    </row>
    <row r="37" spans="1:15" ht="31.5" x14ac:dyDescent="0.25">
      <c r="A37" s="6" t="s">
        <v>70</v>
      </c>
      <c r="B37" s="21" t="s">
        <v>138</v>
      </c>
      <c r="C37" s="22" t="s">
        <v>135</v>
      </c>
      <c r="D37" s="23">
        <f t="shared" si="0"/>
        <v>14.748586184823891</v>
      </c>
      <c r="E37" s="24">
        <v>9.3279812249999993E-4</v>
      </c>
      <c r="F37" s="25">
        <v>1.0110598849777501E-3</v>
      </c>
    </row>
    <row r="38" spans="1:15" x14ac:dyDescent="0.25">
      <c r="A38" s="6" t="s">
        <v>129</v>
      </c>
      <c r="B38" s="21" t="s">
        <v>139</v>
      </c>
      <c r="C38" s="22" t="s">
        <v>135</v>
      </c>
      <c r="D38" s="23">
        <f t="shared" si="0"/>
        <v>2536.3682382854386</v>
      </c>
      <c r="E38" s="24">
        <v>0.16041670035299999</v>
      </c>
      <c r="F38" s="25">
        <v>0.17387566151261669</v>
      </c>
    </row>
    <row r="39" spans="1:15" x14ac:dyDescent="0.25">
      <c r="A39" s="6" t="s">
        <v>140</v>
      </c>
      <c r="B39" s="21" t="s">
        <v>141</v>
      </c>
      <c r="C39" s="22" t="s">
        <v>135</v>
      </c>
      <c r="D39" s="23">
        <f t="shared" si="0"/>
        <v>6179.1630480721387</v>
      </c>
      <c r="E39" s="24">
        <v>0.3908111338695</v>
      </c>
      <c r="F39" s="25">
        <v>0.42360018800115107</v>
      </c>
    </row>
    <row r="40" spans="1:15" ht="31.5" x14ac:dyDescent="0.25">
      <c r="A40" s="6" t="s">
        <v>142</v>
      </c>
      <c r="B40" s="21" t="s">
        <v>143</v>
      </c>
      <c r="C40" s="22" t="s">
        <v>135</v>
      </c>
      <c r="D40" s="23">
        <f t="shared" si="0"/>
        <v>77.482931436570865</v>
      </c>
      <c r="E40" s="24">
        <v>4.9689653279999992E-3</v>
      </c>
      <c r="F40" s="25">
        <v>5.2774715190192006E-3</v>
      </c>
    </row>
    <row r="41" spans="1:15" ht="31.5" x14ac:dyDescent="0.25">
      <c r="A41" s="6" t="s">
        <v>144</v>
      </c>
      <c r="B41" s="21" t="s">
        <v>145</v>
      </c>
      <c r="C41" s="22" t="s">
        <v>135</v>
      </c>
      <c r="D41" s="23">
        <f t="shared" si="0"/>
        <v>283.7910589599586</v>
      </c>
      <c r="E41" s="24">
        <v>1.7948823274499998E-2</v>
      </c>
      <c r="F41" s="25">
        <v>1.945472954723055E-2</v>
      </c>
    </row>
    <row r="42" spans="1:15" ht="31.5" x14ac:dyDescent="0.25">
      <c r="A42" s="6" t="s">
        <v>146</v>
      </c>
      <c r="B42" s="21" t="s">
        <v>147</v>
      </c>
      <c r="C42" s="22" t="s">
        <v>135</v>
      </c>
      <c r="D42" s="23">
        <f t="shared" si="0"/>
        <v>1701.6643614237519</v>
      </c>
      <c r="E42" s="24">
        <v>0.10769293964699998</v>
      </c>
      <c r="F42" s="25">
        <v>0.1166199872833833</v>
      </c>
    </row>
    <row r="43" spans="1:15" x14ac:dyDescent="0.25">
      <c r="A43" s="6" t="s">
        <v>148</v>
      </c>
      <c r="B43" s="21" t="s">
        <v>149</v>
      </c>
      <c r="C43" s="22" t="s">
        <v>135</v>
      </c>
      <c r="D43" s="23">
        <f t="shared" si="0"/>
        <v>3083.3729874564697</v>
      </c>
      <c r="E43" s="24">
        <v>0.19501289802449998</v>
      </c>
      <c r="F43" s="25">
        <v>0.21137448016875554</v>
      </c>
    </row>
    <row r="44" spans="1:15" x14ac:dyDescent="0.25">
      <c r="A44" s="6" t="s">
        <v>150</v>
      </c>
      <c r="B44" s="21" t="s">
        <v>151</v>
      </c>
      <c r="C44" s="22" t="s">
        <v>135</v>
      </c>
      <c r="D44" s="23">
        <f t="shared" si="0"/>
        <v>6518.115585661084</v>
      </c>
      <c r="E44" s="24">
        <v>0.41224873383449995</v>
      </c>
      <c r="F44" s="25">
        <v>0.44683640260321456</v>
      </c>
    </row>
    <row r="45" spans="1:15" x14ac:dyDescent="0.25">
      <c r="A45" s="6" t="s">
        <v>152</v>
      </c>
      <c r="B45" s="21" t="s">
        <v>120</v>
      </c>
      <c r="C45" s="22" t="s">
        <v>135</v>
      </c>
      <c r="D45" s="23">
        <f t="shared" si="0"/>
        <v>3106.5468138929832</v>
      </c>
      <c r="E45" s="24">
        <v>0.19647856405649999</v>
      </c>
      <c r="F45" s="25">
        <v>0.21296311558084036</v>
      </c>
    </row>
    <row r="46" spans="1:15" ht="31.5" x14ac:dyDescent="0.25">
      <c r="A46" s="6" t="s">
        <v>154</v>
      </c>
      <c r="B46" s="21" t="s">
        <v>240</v>
      </c>
      <c r="C46" s="22" t="s">
        <v>135</v>
      </c>
      <c r="D46" s="23">
        <f t="shared" si="0"/>
        <v>86.848860204525835</v>
      </c>
      <c r="E46" s="24">
        <v>5.4928962495000002E-3</v>
      </c>
      <c r="F46" s="25">
        <v>5.9537502448330504E-3</v>
      </c>
    </row>
    <row r="47" spans="1:15" x14ac:dyDescent="0.25">
      <c r="A47" s="6" t="s">
        <v>155</v>
      </c>
      <c r="B47" s="21" t="s">
        <v>153</v>
      </c>
      <c r="C47" s="22" t="s">
        <v>135</v>
      </c>
      <c r="D47" s="23">
        <f t="shared" si="0"/>
        <v>744.90074870967419</v>
      </c>
      <c r="E47" s="24">
        <v>4.7112449365499999E-2</v>
      </c>
      <c r="F47" s="25">
        <v>5.1065183867265454E-2</v>
      </c>
    </row>
    <row r="48" spans="1:15" x14ac:dyDescent="0.25">
      <c r="A48" s="6" t="s">
        <v>157</v>
      </c>
      <c r="B48" s="21" t="s">
        <v>81</v>
      </c>
      <c r="C48" s="22" t="s">
        <v>135</v>
      </c>
      <c r="D48" s="23">
        <f t="shared" si="0"/>
        <v>13139.400622706071</v>
      </c>
      <c r="E48" s="24">
        <v>0.83102258603250001</v>
      </c>
      <c r="F48" s="25">
        <v>0.90074538100062684</v>
      </c>
    </row>
    <row r="49" spans="1:15" ht="31.5" x14ac:dyDescent="0.25">
      <c r="A49" s="6" t="s">
        <v>159</v>
      </c>
      <c r="B49" s="21" t="s">
        <v>156</v>
      </c>
      <c r="C49" s="22" t="s">
        <v>135</v>
      </c>
      <c r="D49" s="23">
        <f t="shared" si="0"/>
        <v>1274.9313765350576</v>
      </c>
      <c r="E49" s="24">
        <v>8.0635091353499985E-2</v>
      </c>
      <c r="F49" s="25">
        <v>8.740037551805864E-2</v>
      </c>
    </row>
    <row r="50" spans="1:15" ht="31.5" x14ac:dyDescent="0.25">
      <c r="A50" s="6" t="s">
        <v>161</v>
      </c>
      <c r="B50" s="21" t="s">
        <v>158</v>
      </c>
      <c r="C50" s="22" t="s">
        <v>135</v>
      </c>
      <c r="D50" s="23">
        <f t="shared" si="0"/>
        <v>2775.2600085246518</v>
      </c>
      <c r="E50" s="24">
        <v>0.17552579569049997</v>
      </c>
      <c r="F50" s="25">
        <v>0.19025240994893294</v>
      </c>
    </row>
    <row r="51" spans="1:15" ht="31.5" x14ac:dyDescent="0.25">
      <c r="A51" s="6" t="s">
        <v>163</v>
      </c>
      <c r="B51" s="21" t="s">
        <v>160</v>
      </c>
      <c r="C51" s="22" t="s">
        <v>135</v>
      </c>
      <c r="D51" s="23">
        <f t="shared" si="0"/>
        <v>1013.9078955298753</v>
      </c>
      <c r="E51" s="24">
        <v>6.4126240270499998E-2</v>
      </c>
      <c r="F51" s="25">
        <v>6.9506431829194956E-2</v>
      </c>
    </row>
    <row r="52" spans="1:15" ht="31.5" x14ac:dyDescent="0.25">
      <c r="A52" s="6" t="s">
        <v>165</v>
      </c>
      <c r="B52" s="21" t="s">
        <v>162</v>
      </c>
      <c r="C52" s="22" t="s">
        <v>135</v>
      </c>
      <c r="D52" s="23">
        <f t="shared" si="0"/>
        <v>1962.4097854999864</v>
      </c>
      <c r="E52" s="24">
        <v>0.12411577222049998</v>
      </c>
      <c r="F52" s="25">
        <v>0.13452908550979994</v>
      </c>
    </row>
    <row r="53" spans="1:15" x14ac:dyDescent="0.25">
      <c r="A53" s="6" t="s">
        <v>167</v>
      </c>
      <c r="B53" s="21" t="s">
        <v>241</v>
      </c>
      <c r="C53" s="22" t="s">
        <v>135</v>
      </c>
      <c r="D53" s="23">
        <f t="shared" si="0"/>
        <v>2246.3774742346131</v>
      </c>
      <c r="E53" s="24">
        <v>0.14207576672999997</v>
      </c>
      <c r="F53" s="25">
        <v>0.15399592355864697</v>
      </c>
    </row>
    <row r="54" spans="1:15" x14ac:dyDescent="0.25">
      <c r="A54" s="6" t="s">
        <v>170</v>
      </c>
      <c r="B54" s="21" t="s">
        <v>80</v>
      </c>
      <c r="C54" s="22" t="s">
        <v>135</v>
      </c>
      <c r="D54" s="23">
        <f t="shared" si="0"/>
        <v>1407.8099560182075</v>
      </c>
      <c r="E54" s="24">
        <v>8.9039211443999983E-2</v>
      </c>
      <c r="F54" s="25">
        <v>9.6509601284151592E-2</v>
      </c>
    </row>
    <row r="55" spans="1:15" x14ac:dyDescent="0.25">
      <c r="A55" s="6" t="s">
        <v>171</v>
      </c>
      <c r="B55" s="21" t="s">
        <v>164</v>
      </c>
      <c r="C55" s="22" t="s">
        <v>135</v>
      </c>
      <c r="D55" s="23">
        <f t="shared" si="0"/>
        <v>398.95367204385292</v>
      </c>
      <c r="E55" s="24">
        <v>2.5232468494499994E-2</v>
      </c>
      <c r="F55" s="25">
        <v>2.7349472601188547E-2</v>
      </c>
    </row>
    <row r="56" spans="1:15" ht="31.5" x14ac:dyDescent="0.25">
      <c r="A56" s="6" t="s">
        <v>173</v>
      </c>
      <c r="B56" s="21" t="s">
        <v>166</v>
      </c>
      <c r="C56" s="22" t="s">
        <v>135</v>
      </c>
      <c r="D56" s="23">
        <f t="shared" si="0"/>
        <v>5097.6589377766086</v>
      </c>
      <c r="E56" s="24">
        <v>0.32240966196449994</v>
      </c>
      <c r="F56" s="25">
        <v>0.34945983260332153</v>
      </c>
    </row>
    <row r="57" spans="1:15" x14ac:dyDescent="0.25">
      <c r="A57" s="6" t="s">
        <v>243</v>
      </c>
      <c r="B57" s="21" t="s">
        <v>242</v>
      </c>
      <c r="C57" s="22" t="s">
        <v>135</v>
      </c>
      <c r="D57" s="23">
        <f t="shared" si="0"/>
        <v>176.62977466854957</v>
      </c>
      <c r="E57" s="24">
        <v>1.1171234999999998E-2</v>
      </c>
      <c r="F57" s="25">
        <v>1.2108501616499999E-2</v>
      </c>
      <c r="G57" s="17"/>
      <c r="H57" s="17"/>
      <c r="I57" s="17"/>
      <c r="J57" s="17"/>
      <c r="K57" s="17"/>
      <c r="L57" s="17"/>
      <c r="M57" s="17"/>
      <c r="N57" s="17"/>
      <c r="O57" s="17"/>
    </row>
    <row r="58" spans="1:15" x14ac:dyDescent="0.25">
      <c r="A58" s="6" t="s">
        <v>244</v>
      </c>
      <c r="B58" s="21" t="s">
        <v>168</v>
      </c>
      <c r="C58" s="22" t="s">
        <v>169</v>
      </c>
      <c r="D58" s="23">
        <f t="shared" si="0"/>
        <v>6999.5376994976841</v>
      </c>
      <c r="E58" s="24">
        <v>0.44269705195049996</v>
      </c>
      <c r="F58" s="25">
        <v>0.47983933460914696</v>
      </c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5">
      <c r="A59" s="6" t="s">
        <v>245</v>
      </c>
      <c r="B59" s="21" t="s">
        <v>172</v>
      </c>
      <c r="C59" s="22" t="s">
        <v>58</v>
      </c>
      <c r="D59" s="23">
        <f t="shared" si="0"/>
        <v>3918.973125458444</v>
      </c>
      <c r="E59" s="24">
        <v>0.24786177656249997</v>
      </c>
      <c r="F59" s="25">
        <v>0.26865737961609376</v>
      </c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25">
      <c r="A60" s="6" t="s">
        <v>246</v>
      </c>
      <c r="B60" s="21" t="s">
        <v>174</v>
      </c>
      <c r="C60" s="22" t="s">
        <v>175</v>
      </c>
      <c r="D60" s="23">
        <f t="shared" si="0"/>
        <v>2393.4394246236479</v>
      </c>
      <c r="E60" s="24">
        <v>0.15137693699099999</v>
      </c>
      <c r="F60" s="25">
        <v>0.1640774620045449</v>
      </c>
      <c r="G60" s="17"/>
      <c r="H60" s="17"/>
      <c r="I60" s="17"/>
      <c r="J60" s="17"/>
      <c r="K60" s="17"/>
      <c r="L60" s="17"/>
      <c r="M60" s="17"/>
      <c r="N60" s="17"/>
      <c r="O60" s="17"/>
    </row>
    <row r="61" spans="1:15" x14ac:dyDescent="0.25">
      <c r="A61" s="16" t="s">
        <v>176</v>
      </c>
      <c r="B61" s="26" t="s">
        <v>177</v>
      </c>
      <c r="C61" s="1" t="s">
        <v>7</v>
      </c>
      <c r="D61" s="20" t="s">
        <v>7</v>
      </c>
      <c r="E61" s="24"/>
      <c r="F61" s="25"/>
    </row>
    <row r="62" spans="1:15" ht="31.5" x14ac:dyDescent="0.25">
      <c r="A62" s="6" t="s">
        <v>178</v>
      </c>
      <c r="B62" s="21" t="s">
        <v>179</v>
      </c>
      <c r="C62" s="1" t="s">
        <v>7</v>
      </c>
      <c r="D62" s="20" t="s">
        <v>7</v>
      </c>
      <c r="E62" s="24"/>
      <c r="F62" s="25"/>
    </row>
    <row r="63" spans="1:15" s="5" customFormat="1" ht="31.5" x14ac:dyDescent="0.25">
      <c r="A63" s="6" t="s">
        <v>180</v>
      </c>
      <c r="B63" s="21" t="s">
        <v>74</v>
      </c>
      <c r="C63" s="27" t="s">
        <v>181</v>
      </c>
      <c r="D63" s="23">
        <f t="shared" ref="D63:D70" si="1">E63*E$2*4+F63*E$2*8</f>
        <v>2808.4134172299387</v>
      </c>
      <c r="E63" s="24">
        <v>0.17762263649999999</v>
      </c>
      <c r="F63" s="25">
        <v>0.19252517570235</v>
      </c>
      <c r="G63" s="4"/>
      <c r="H63" s="4"/>
      <c r="I63" s="4"/>
      <c r="J63" s="4"/>
      <c r="K63" s="4"/>
      <c r="L63" s="4"/>
      <c r="M63" s="4"/>
      <c r="N63" s="4"/>
      <c r="O63" s="4"/>
    </row>
    <row r="64" spans="1:15" ht="31.5" x14ac:dyDescent="0.25">
      <c r="A64" s="6" t="s">
        <v>182</v>
      </c>
      <c r="B64" s="21" t="s">
        <v>183</v>
      </c>
      <c r="C64" s="27" t="s">
        <v>76</v>
      </c>
      <c r="D64" s="23">
        <f t="shared" si="1"/>
        <v>5316.5562175233426</v>
      </c>
      <c r="E64" s="24">
        <v>0.33625417349999998</v>
      </c>
      <c r="F64" s="25">
        <v>0.36446589865665002</v>
      </c>
    </row>
    <row r="65" spans="1:15" x14ac:dyDescent="0.25">
      <c r="A65" s="6" t="s">
        <v>184</v>
      </c>
      <c r="B65" s="21" t="s">
        <v>185</v>
      </c>
      <c r="C65" s="27" t="s">
        <v>60</v>
      </c>
      <c r="D65" s="23">
        <f t="shared" si="1"/>
        <v>1360.0492649478319</v>
      </c>
      <c r="E65" s="24">
        <v>8.6018509499999993E-2</v>
      </c>
      <c r="F65" s="25">
        <v>9.3235462447049999E-2</v>
      </c>
    </row>
    <row r="66" spans="1:15" x14ac:dyDescent="0.25">
      <c r="A66" s="6" t="s">
        <v>186</v>
      </c>
      <c r="B66" s="21" t="s">
        <v>77</v>
      </c>
      <c r="C66" s="27" t="s">
        <v>60</v>
      </c>
      <c r="D66" s="23">
        <f t="shared" si="1"/>
        <v>2790.7504397630832</v>
      </c>
      <c r="E66" s="24">
        <v>0.17650551299999998</v>
      </c>
      <c r="F66" s="25">
        <v>0.19131432554069999</v>
      </c>
    </row>
    <row r="67" spans="1:15" x14ac:dyDescent="0.25">
      <c r="A67" s="6" t="s">
        <v>187</v>
      </c>
      <c r="B67" s="21" t="s">
        <v>121</v>
      </c>
      <c r="C67" s="27" t="s">
        <v>135</v>
      </c>
      <c r="D67" s="23">
        <f t="shared" si="1"/>
        <v>724.18207614105336</v>
      </c>
      <c r="E67" s="24">
        <v>4.5802063499999997E-2</v>
      </c>
      <c r="F67" s="25">
        <v>4.9644856627650003E-2</v>
      </c>
    </row>
    <row r="68" spans="1:15" ht="31.5" x14ac:dyDescent="0.25">
      <c r="A68" s="6" t="s">
        <v>188</v>
      </c>
      <c r="B68" s="21" t="s">
        <v>189</v>
      </c>
      <c r="C68" s="27" t="s">
        <v>135</v>
      </c>
      <c r="D68" s="23">
        <f t="shared" si="1"/>
        <v>3815.2031328406706</v>
      </c>
      <c r="E68" s="24">
        <v>0.24129867599999996</v>
      </c>
      <c r="F68" s="25">
        <v>0.26154363491639998</v>
      </c>
    </row>
    <row r="69" spans="1:15" s="5" customFormat="1" ht="26.25" customHeight="1" x14ac:dyDescent="0.25">
      <c r="A69" s="6" t="s">
        <v>190</v>
      </c>
      <c r="B69" s="21" t="s">
        <v>191</v>
      </c>
      <c r="C69" s="27" t="s">
        <v>75</v>
      </c>
      <c r="D69" s="23">
        <f t="shared" si="1"/>
        <v>777.17100854161811</v>
      </c>
      <c r="E69" s="24">
        <v>4.9153433999999989E-2</v>
      </c>
      <c r="F69" s="25">
        <v>5.3277407112599991E-2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6" t="s">
        <v>192</v>
      </c>
      <c r="B70" s="21" t="s">
        <v>193</v>
      </c>
      <c r="C70" s="27" t="s">
        <v>71</v>
      </c>
      <c r="D70" s="23">
        <f t="shared" si="1"/>
        <v>600.54123387306868</v>
      </c>
      <c r="E70" s="24">
        <v>3.7982199000000001E-2</v>
      </c>
      <c r="F70" s="25">
        <v>4.1168905496100007E-2</v>
      </c>
    </row>
    <row r="71" spans="1:15" ht="31.5" x14ac:dyDescent="0.25">
      <c r="A71" s="6" t="s">
        <v>57</v>
      </c>
      <c r="B71" s="21" t="s">
        <v>194</v>
      </c>
      <c r="C71" s="1" t="s">
        <v>7</v>
      </c>
      <c r="D71" s="20" t="s">
        <v>7</v>
      </c>
      <c r="E71" s="24"/>
      <c r="F71" s="25"/>
    </row>
    <row r="72" spans="1:15" x14ac:dyDescent="0.25">
      <c r="A72" s="6" t="s">
        <v>195</v>
      </c>
      <c r="B72" s="21" t="s">
        <v>196</v>
      </c>
      <c r="C72" s="27" t="s">
        <v>76</v>
      </c>
      <c r="D72" s="23">
        <f t="shared" ref="D72:D77" si="2">E72*E$2*4+F72*E$2*8</f>
        <v>4733.6779611171296</v>
      </c>
      <c r="E72" s="24">
        <v>0.29938909799999996</v>
      </c>
      <c r="F72" s="25">
        <v>0.32450784332220001</v>
      </c>
    </row>
    <row r="73" spans="1:15" x14ac:dyDescent="0.25">
      <c r="A73" s="6" t="s">
        <v>197</v>
      </c>
      <c r="B73" s="21" t="s">
        <v>198</v>
      </c>
      <c r="C73" s="27" t="s">
        <v>76</v>
      </c>
      <c r="D73" s="23">
        <f t="shared" si="2"/>
        <v>11339.631533720883</v>
      </c>
      <c r="E73" s="24">
        <v>0.71719328699999996</v>
      </c>
      <c r="F73" s="25">
        <v>0.77736580377929998</v>
      </c>
    </row>
    <row r="74" spans="1:15" x14ac:dyDescent="0.25">
      <c r="A74" s="6" t="s">
        <v>199</v>
      </c>
      <c r="B74" s="21" t="s">
        <v>78</v>
      </c>
      <c r="C74" s="27" t="s">
        <v>200</v>
      </c>
      <c r="D74" s="23">
        <f t="shared" si="2"/>
        <v>1006.7897156107329</v>
      </c>
      <c r="E74" s="24">
        <v>6.3676039500000003E-2</v>
      </c>
      <c r="F74" s="25">
        <v>6.9018459214050004E-2</v>
      </c>
    </row>
    <row r="75" spans="1:15" s="5" customFormat="1" x14ac:dyDescent="0.25">
      <c r="A75" s="6" t="s">
        <v>201</v>
      </c>
      <c r="B75" s="21" t="s">
        <v>202</v>
      </c>
      <c r="C75" s="27" t="s">
        <v>75</v>
      </c>
      <c r="D75" s="23">
        <f t="shared" si="2"/>
        <v>423.91145920451902</v>
      </c>
      <c r="E75" s="24">
        <v>2.6810964E-2</v>
      </c>
      <c r="F75" s="25">
        <v>2.9060403879600002E-2</v>
      </c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6" t="s">
        <v>203</v>
      </c>
      <c r="B76" s="21" t="s">
        <v>204</v>
      </c>
      <c r="C76" s="27" t="s">
        <v>59</v>
      </c>
      <c r="D76" s="23">
        <f t="shared" si="2"/>
        <v>5016.285600586807</v>
      </c>
      <c r="E76" s="24">
        <v>0.31726307399999992</v>
      </c>
      <c r="F76" s="25">
        <v>0.34388144590859993</v>
      </c>
    </row>
    <row r="77" spans="1:15" x14ac:dyDescent="0.25">
      <c r="A77" s="6" t="s">
        <v>205</v>
      </c>
      <c r="B77" s="21" t="s">
        <v>206</v>
      </c>
      <c r="C77" s="27" t="s">
        <v>76</v>
      </c>
      <c r="D77" s="23">
        <f t="shared" si="2"/>
        <v>211.95572960225951</v>
      </c>
      <c r="E77" s="24">
        <v>1.3405482E-2</v>
      </c>
      <c r="F77" s="25">
        <v>1.4530201939800001E-2</v>
      </c>
    </row>
    <row r="78" spans="1:15" x14ac:dyDescent="0.25">
      <c r="A78" s="16" t="s">
        <v>207</v>
      </c>
      <c r="B78" s="26" t="s">
        <v>208</v>
      </c>
      <c r="C78" s="1" t="s">
        <v>7</v>
      </c>
      <c r="D78" s="20" t="s">
        <v>7</v>
      </c>
      <c r="E78" s="24"/>
      <c r="F78" s="25"/>
    </row>
    <row r="79" spans="1:15" x14ac:dyDescent="0.25">
      <c r="A79" s="6" t="s">
        <v>51</v>
      </c>
      <c r="B79" s="28" t="s">
        <v>73</v>
      </c>
      <c r="C79" s="22" t="s">
        <v>209</v>
      </c>
      <c r="D79" s="23">
        <f t="shared" ref="D79:D80" si="3">E79*E$2*4+F79*E$2*8</f>
        <v>980.45421620765205</v>
      </c>
      <c r="E79" s="24">
        <v>6.20104083615E-2</v>
      </c>
      <c r="F79" s="25">
        <v>6.7213081623029858E-2</v>
      </c>
    </row>
    <row r="80" spans="1:15" x14ac:dyDescent="0.25">
      <c r="A80" s="6" t="s">
        <v>210</v>
      </c>
      <c r="B80" s="28" t="s">
        <v>72</v>
      </c>
      <c r="C80" s="22" t="s">
        <v>135</v>
      </c>
      <c r="D80" s="23">
        <f t="shared" si="3"/>
        <v>525.56189452626927</v>
      </c>
      <c r="E80" s="24">
        <v>3.32400097425E-2</v>
      </c>
      <c r="F80" s="25">
        <v>3.6028846559895751E-2</v>
      </c>
    </row>
    <row r="81" spans="1:15" s="5" customFormat="1" ht="31.5" x14ac:dyDescent="0.25">
      <c r="A81" s="16" t="s">
        <v>211</v>
      </c>
      <c r="B81" s="26" t="s">
        <v>212</v>
      </c>
      <c r="C81" s="1" t="s">
        <v>7</v>
      </c>
      <c r="D81" s="20" t="s">
        <v>7</v>
      </c>
      <c r="E81" s="29"/>
      <c r="F81" s="30"/>
      <c r="G81" s="4"/>
      <c r="H81" s="4"/>
      <c r="I81" s="4"/>
      <c r="J81" s="4"/>
      <c r="K81" s="4"/>
      <c r="L81" s="4"/>
      <c r="M81" s="4"/>
      <c r="N81" s="4"/>
      <c r="O81" s="4"/>
    </row>
    <row r="82" spans="1:15" ht="31.5" x14ac:dyDescent="0.25">
      <c r="A82" s="6" t="s">
        <v>52</v>
      </c>
      <c r="B82" s="31" t="s">
        <v>213</v>
      </c>
      <c r="C82" s="32" t="s">
        <v>214</v>
      </c>
      <c r="D82" s="23">
        <f t="shared" ref="D82:D83" si="4">E82*E$2*4+F82*E$2*8</f>
        <v>506.39756397473172</v>
      </c>
      <c r="E82" s="29">
        <v>3.2027930745000002E-2</v>
      </c>
      <c r="F82" s="30">
        <v>3.4715074134505503E-2</v>
      </c>
    </row>
    <row r="83" spans="1:15" x14ac:dyDescent="0.25">
      <c r="A83" s="6" t="s">
        <v>64</v>
      </c>
      <c r="B83" s="31" t="s">
        <v>215</v>
      </c>
      <c r="C83" s="27" t="s">
        <v>135</v>
      </c>
      <c r="D83" s="23">
        <f t="shared" si="4"/>
        <v>1100.9510484865364</v>
      </c>
      <c r="E83" s="29">
        <v>6.9631424878499978E-2</v>
      </c>
      <c r="F83" s="30">
        <v>7.5473501425806139E-2</v>
      </c>
    </row>
    <row r="84" spans="1:15" x14ac:dyDescent="0.25">
      <c r="A84" s="16" t="s">
        <v>216</v>
      </c>
      <c r="B84" s="26" t="s">
        <v>217</v>
      </c>
      <c r="C84" s="1" t="s">
        <v>7</v>
      </c>
      <c r="D84" s="20" t="s">
        <v>7</v>
      </c>
      <c r="E84" s="29"/>
      <c r="F84" s="25"/>
    </row>
    <row r="85" spans="1:15" ht="31.5" x14ac:dyDescent="0.25">
      <c r="A85" s="6" t="s">
        <v>54</v>
      </c>
      <c r="B85" s="21" t="s">
        <v>218</v>
      </c>
      <c r="C85" s="27" t="s">
        <v>61</v>
      </c>
      <c r="D85" s="23">
        <f t="shared" ref="D85:D89" si="5">E85*E$2*4+F85*E$2*8</f>
        <v>12556.61068118719</v>
      </c>
      <c r="E85" s="24">
        <v>0.79416309614999991</v>
      </c>
      <c r="F85" s="25">
        <v>0.86079337991698501</v>
      </c>
    </row>
    <row r="86" spans="1:15" s="5" customFormat="1" ht="31.5" x14ac:dyDescent="0.25">
      <c r="A86" s="6" t="s">
        <v>219</v>
      </c>
      <c r="B86" s="21" t="s">
        <v>220</v>
      </c>
      <c r="C86" s="27" t="s">
        <v>60</v>
      </c>
      <c r="D86" s="23">
        <f t="shared" si="5"/>
        <v>5014.5193028401227</v>
      </c>
      <c r="E86" s="24">
        <v>0.31715136164999996</v>
      </c>
      <c r="F86" s="25">
        <v>0.343760360892435</v>
      </c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6" t="s">
        <v>65</v>
      </c>
      <c r="B87" s="21" t="s">
        <v>221</v>
      </c>
      <c r="C87" s="27" t="s">
        <v>58</v>
      </c>
      <c r="D87" s="23">
        <f t="shared" si="5"/>
        <v>953.80078321016765</v>
      </c>
      <c r="E87" s="24">
        <v>6.032466899999999E-2</v>
      </c>
      <c r="F87" s="25">
        <v>6.5385908729099995E-2</v>
      </c>
    </row>
    <row r="88" spans="1:15" x14ac:dyDescent="0.25">
      <c r="A88" s="6" t="s">
        <v>124</v>
      </c>
      <c r="B88" s="21" t="s">
        <v>222</v>
      </c>
      <c r="C88" s="27" t="s">
        <v>59</v>
      </c>
      <c r="D88" s="23">
        <f t="shared" si="5"/>
        <v>455.70481864485788</v>
      </c>
      <c r="E88" s="24">
        <v>2.8821786299999996E-2</v>
      </c>
      <c r="F88" s="25">
        <v>3.1239934170569996E-2</v>
      </c>
    </row>
    <row r="89" spans="1:15" x14ac:dyDescent="0.25">
      <c r="A89" s="6" t="s">
        <v>126</v>
      </c>
      <c r="B89" s="21" t="s">
        <v>223</v>
      </c>
      <c r="C89" s="27" t="s">
        <v>62</v>
      </c>
      <c r="D89" s="23">
        <f t="shared" si="5"/>
        <v>190.76015664203356</v>
      </c>
      <c r="E89" s="24">
        <v>1.2064933799999998E-2</v>
      </c>
      <c r="F89" s="25">
        <v>1.307718174582E-2</v>
      </c>
    </row>
    <row r="90" spans="1:15" x14ac:dyDescent="0.25">
      <c r="A90" s="6" t="s">
        <v>128</v>
      </c>
      <c r="B90" s="21" t="s">
        <v>224</v>
      </c>
      <c r="C90" s="1" t="s">
        <v>7</v>
      </c>
      <c r="D90" s="20" t="s">
        <v>7</v>
      </c>
      <c r="E90" s="24"/>
      <c r="F90" s="25"/>
    </row>
    <row r="91" spans="1:15" x14ac:dyDescent="0.25">
      <c r="A91" s="6" t="s">
        <v>225</v>
      </c>
      <c r="B91" s="21" t="s">
        <v>226</v>
      </c>
      <c r="C91" s="27" t="s">
        <v>62</v>
      </c>
      <c r="D91" s="23">
        <f t="shared" ref="D91:D95" si="6">E91*E$2*4+F91*E$2*8</f>
        <v>58.287825640621364</v>
      </c>
      <c r="E91" s="24">
        <v>3.6865075499999994E-3</v>
      </c>
      <c r="F91" s="25">
        <v>3.9958055334449998E-3</v>
      </c>
    </row>
    <row r="92" spans="1:15" x14ac:dyDescent="0.25">
      <c r="A92" s="6" t="s">
        <v>227</v>
      </c>
      <c r="B92" s="21" t="s">
        <v>228</v>
      </c>
      <c r="C92" s="27" t="s">
        <v>62</v>
      </c>
      <c r="D92" s="23">
        <f t="shared" si="6"/>
        <v>8.8314887334274808</v>
      </c>
      <c r="E92" s="24">
        <v>5.5856174999999999E-4</v>
      </c>
      <c r="F92" s="25">
        <v>6.0542508082500005E-4</v>
      </c>
    </row>
    <row r="93" spans="1:15" x14ac:dyDescent="0.25">
      <c r="A93" s="6" t="s">
        <v>229</v>
      </c>
      <c r="B93" s="28" t="s">
        <v>230</v>
      </c>
      <c r="C93" s="22" t="s">
        <v>62</v>
      </c>
      <c r="D93" s="23">
        <f t="shared" si="6"/>
        <v>49.456336907193887</v>
      </c>
      <c r="E93" s="24">
        <v>3.1279457999999999E-3</v>
      </c>
      <c r="F93" s="25">
        <v>3.3903804526200002E-3</v>
      </c>
    </row>
    <row r="94" spans="1:15" x14ac:dyDescent="0.25">
      <c r="A94" s="6" t="s">
        <v>231</v>
      </c>
      <c r="B94" s="21" t="s">
        <v>232</v>
      </c>
      <c r="C94" s="27" t="s">
        <v>62</v>
      </c>
      <c r="D94" s="23">
        <f t="shared" si="6"/>
        <v>1.7662977466854959</v>
      </c>
      <c r="E94" s="24">
        <v>1.1171235E-4</v>
      </c>
      <c r="F94" s="25">
        <v>1.2108501616500001E-4</v>
      </c>
    </row>
    <row r="95" spans="1:15" x14ac:dyDescent="0.25">
      <c r="A95" s="6" t="s">
        <v>233</v>
      </c>
      <c r="B95" s="21" t="s">
        <v>234</v>
      </c>
      <c r="C95" s="27" t="s">
        <v>62</v>
      </c>
      <c r="D95" s="23">
        <f t="shared" si="6"/>
        <v>8.8314887334274808</v>
      </c>
      <c r="E95" s="24">
        <v>5.5856174999999999E-4</v>
      </c>
      <c r="F95" s="25">
        <v>6.0542508082500005E-4</v>
      </c>
    </row>
    <row r="96" spans="1:15" s="5" customFormat="1" x14ac:dyDescent="0.25">
      <c r="A96" s="16" t="s">
        <v>235</v>
      </c>
      <c r="B96" s="26" t="s">
        <v>236</v>
      </c>
      <c r="C96" s="1" t="s">
        <v>7</v>
      </c>
      <c r="D96" s="20" t="s">
        <v>7</v>
      </c>
      <c r="E96" s="24"/>
      <c r="F96" s="25"/>
      <c r="G96" s="4"/>
      <c r="H96" s="4"/>
      <c r="I96" s="4"/>
      <c r="J96" s="4"/>
      <c r="K96" s="4"/>
      <c r="L96" s="4"/>
      <c r="M96" s="4"/>
      <c r="N96" s="4"/>
      <c r="O96" s="4"/>
    </row>
    <row r="97" spans="1:6" x14ac:dyDescent="0.25">
      <c r="A97" s="6" t="s">
        <v>55</v>
      </c>
      <c r="B97" s="28" t="s">
        <v>237</v>
      </c>
      <c r="C97" s="22" t="s">
        <v>53</v>
      </c>
      <c r="D97" s="23">
        <f t="shared" ref="D97:D99" si="7">E97*E$2*4+F97*E$2*8</f>
        <v>15631.73505816664</v>
      </c>
      <c r="E97" s="29">
        <v>0.98865429749999989</v>
      </c>
      <c r="F97" s="30">
        <v>1.0716023930602501</v>
      </c>
    </row>
    <row r="98" spans="1:6" x14ac:dyDescent="0.25">
      <c r="A98" s="6" t="s">
        <v>238</v>
      </c>
      <c r="B98" s="28" t="s">
        <v>68</v>
      </c>
      <c r="C98" s="1"/>
      <c r="D98" s="23">
        <f t="shared" si="7"/>
        <v>21644.212587884067</v>
      </c>
      <c r="E98" s="24">
        <v>1.3689231368999999</v>
      </c>
      <c r="F98" s="25">
        <v>1.4837757880859099</v>
      </c>
    </row>
    <row r="99" spans="1:6" x14ac:dyDescent="0.25">
      <c r="A99" s="6" t="s">
        <v>66</v>
      </c>
      <c r="B99" s="28" t="s">
        <v>239</v>
      </c>
      <c r="C99" s="1"/>
      <c r="D99" s="23">
        <f t="shared" si="7"/>
        <v>13836.293398660833</v>
      </c>
      <c r="E99" s="29">
        <v>0.87509869372499993</v>
      </c>
      <c r="F99" s="30">
        <v>0.94851947412852755</v>
      </c>
    </row>
    <row r="100" spans="1:6" x14ac:dyDescent="0.25">
      <c r="A100" s="6"/>
      <c r="B100" s="3" t="s">
        <v>86</v>
      </c>
      <c r="C100" s="1" t="s">
        <v>15</v>
      </c>
      <c r="D100" s="8">
        <f>SUM(D29:D60)+SUM(D63:D70)+SUM(D72:D77)+SUM(D82:D83)+SUM(D79:D80)+SUM(D85:D89)+SUM(D91:D94)+SUM(D97:D99)</f>
        <v>202383.88536756462</v>
      </c>
      <c r="E100" s="33">
        <f>SUM(E29:E60)+SUM(E63:E70)+SUM(E72:E77)+SUM(E82:E83)+SUM(E79:E80)+SUM(E85:E89)+SUM(E91:E94)+SUM(E97:E99)</f>
        <v>12.801600783851999</v>
      </c>
      <c r="F100" s="33">
        <f>SUM(F29:F60)+SUM(F63:F70)+SUM(F72:F77)+SUM(F82:F83)+SUM(F79:F80)+SUM(F85:F89)+SUM(F91:F94)+SUM(F97:F99)</f>
        <v>13.87327050961718</v>
      </c>
    </row>
    <row r="101" spans="1:6" x14ac:dyDescent="0.25">
      <c r="A101" s="34" t="s">
        <v>87</v>
      </c>
      <c r="B101" s="34"/>
      <c r="C101" s="34"/>
      <c r="D101" s="34"/>
    </row>
    <row r="102" spans="1:6" x14ac:dyDescent="0.25">
      <c r="A102" s="6" t="s">
        <v>88</v>
      </c>
      <c r="B102" s="1" t="s">
        <v>89</v>
      </c>
      <c r="C102" s="1" t="s">
        <v>90</v>
      </c>
      <c r="D102" s="1">
        <v>0</v>
      </c>
      <c r="E102" s="11" t="s">
        <v>122</v>
      </c>
    </row>
    <row r="103" spans="1:6" x14ac:dyDescent="0.25">
      <c r="A103" s="6" t="s">
        <v>91</v>
      </c>
      <c r="B103" s="1" t="s">
        <v>92</v>
      </c>
      <c r="C103" s="1" t="s">
        <v>90</v>
      </c>
      <c r="D103" s="1">
        <v>0</v>
      </c>
      <c r="E103" s="11" t="s">
        <v>122</v>
      </c>
    </row>
    <row r="104" spans="1:6" x14ac:dyDescent="0.25">
      <c r="A104" s="6" t="s">
        <v>93</v>
      </c>
      <c r="B104" s="1" t="s">
        <v>94</v>
      </c>
      <c r="C104" s="1" t="s">
        <v>90</v>
      </c>
      <c r="D104" s="1">
        <v>0</v>
      </c>
      <c r="E104" s="11" t="s">
        <v>122</v>
      </c>
    </row>
    <row r="105" spans="1:6" x14ac:dyDescent="0.25">
      <c r="A105" s="6" t="s">
        <v>95</v>
      </c>
      <c r="B105" s="1" t="s">
        <v>96</v>
      </c>
      <c r="C105" s="1" t="s">
        <v>15</v>
      </c>
      <c r="D105" s="1">
        <v>-14112.66</v>
      </c>
      <c r="E105" s="11" t="s">
        <v>122</v>
      </c>
    </row>
    <row r="106" spans="1:6" x14ac:dyDescent="0.25">
      <c r="A106" s="34" t="s">
        <v>97</v>
      </c>
      <c r="B106" s="34"/>
      <c r="C106" s="34"/>
      <c r="D106" s="34"/>
    </row>
    <row r="107" spans="1:6" ht="31.5" x14ac:dyDescent="0.25">
      <c r="A107" s="6" t="s">
        <v>98</v>
      </c>
      <c r="B107" s="1" t="s">
        <v>14</v>
      </c>
      <c r="C107" s="1" t="s">
        <v>15</v>
      </c>
      <c r="D107" s="1">
        <v>0</v>
      </c>
      <c r="E107" s="11" t="s">
        <v>99</v>
      </c>
    </row>
    <row r="108" spans="1:6" ht="31.5" x14ac:dyDescent="0.25">
      <c r="A108" s="6" t="s">
        <v>100</v>
      </c>
      <c r="B108" s="1" t="s">
        <v>17</v>
      </c>
      <c r="C108" s="1" t="s">
        <v>15</v>
      </c>
      <c r="D108" s="1">
        <v>0</v>
      </c>
      <c r="E108" s="11" t="s">
        <v>99</v>
      </c>
    </row>
    <row r="109" spans="1:6" ht="31.5" x14ac:dyDescent="0.25">
      <c r="A109" s="6" t="s">
        <v>101</v>
      </c>
      <c r="B109" s="1" t="s">
        <v>19</v>
      </c>
      <c r="C109" s="1" t="s">
        <v>15</v>
      </c>
      <c r="D109" s="1">
        <v>0</v>
      </c>
      <c r="E109" s="11" t="s">
        <v>99</v>
      </c>
    </row>
    <row r="110" spans="1:6" ht="31.5" x14ac:dyDescent="0.25">
      <c r="A110" s="6" t="s">
        <v>102</v>
      </c>
      <c r="B110" s="1" t="s">
        <v>43</v>
      </c>
      <c r="C110" s="1" t="s">
        <v>15</v>
      </c>
      <c r="D110" s="1">
        <v>0</v>
      </c>
      <c r="E110" s="11" t="s">
        <v>99</v>
      </c>
    </row>
    <row r="111" spans="1:6" ht="31.5" x14ac:dyDescent="0.25">
      <c r="A111" s="6" t="s">
        <v>103</v>
      </c>
      <c r="B111" s="1" t="s">
        <v>104</v>
      </c>
      <c r="C111" s="1" t="s">
        <v>15</v>
      </c>
      <c r="D111" s="1">
        <v>0</v>
      </c>
      <c r="E111" s="11" t="s">
        <v>99</v>
      </c>
    </row>
    <row r="112" spans="1:6" ht="31.5" x14ac:dyDescent="0.25">
      <c r="A112" s="6" t="s">
        <v>105</v>
      </c>
      <c r="B112" s="1" t="s">
        <v>47</v>
      </c>
      <c r="C112" s="1" t="s">
        <v>15</v>
      </c>
      <c r="D112" s="1">
        <v>0</v>
      </c>
      <c r="E112" s="11" t="s">
        <v>99</v>
      </c>
    </row>
    <row r="113" spans="1:5" x14ac:dyDescent="0.25">
      <c r="A113" s="34" t="s">
        <v>106</v>
      </c>
      <c r="B113" s="34"/>
      <c r="C113" s="34"/>
      <c r="D113" s="34"/>
      <c r="E113" s="7"/>
    </row>
    <row r="114" spans="1:5" ht="31.5" x14ac:dyDescent="0.25">
      <c r="A114" s="6" t="s">
        <v>107</v>
      </c>
      <c r="B114" s="1" t="s">
        <v>89</v>
      </c>
      <c r="C114" s="1" t="s">
        <v>90</v>
      </c>
      <c r="D114" s="1">
        <v>0</v>
      </c>
      <c r="E114" s="11" t="s">
        <v>99</v>
      </c>
    </row>
    <row r="115" spans="1:5" ht="31.5" x14ac:dyDescent="0.25">
      <c r="A115" s="6" t="s">
        <v>108</v>
      </c>
      <c r="B115" s="1" t="s">
        <v>92</v>
      </c>
      <c r="C115" s="1" t="s">
        <v>90</v>
      </c>
      <c r="D115" s="1">
        <v>0</v>
      </c>
      <c r="E115" s="11" t="s">
        <v>99</v>
      </c>
    </row>
    <row r="116" spans="1:5" ht="31.5" x14ac:dyDescent="0.25">
      <c r="A116" s="6" t="s">
        <v>109</v>
      </c>
      <c r="B116" s="1" t="s">
        <v>110</v>
      </c>
      <c r="C116" s="1" t="s">
        <v>90</v>
      </c>
      <c r="D116" s="1">
        <v>0</v>
      </c>
      <c r="E116" s="11" t="s">
        <v>99</v>
      </c>
    </row>
    <row r="117" spans="1:5" ht="31.5" x14ac:dyDescent="0.25">
      <c r="A117" s="6" t="s">
        <v>111</v>
      </c>
      <c r="B117" s="1" t="s">
        <v>96</v>
      </c>
      <c r="C117" s="1" t="s">
        <v>15</v>
      </c>
      <c r="D117" s="1">
        <v>0</v>
      </c>
      <c r="E117" s="11" t="s">
        <v>99</v>
      </c>
    </row>
    <row r="118" spans="1:5" x14ac:dyDescent="0.25">
      <c r="A118" s="34" t="s">
        <v>112</v>
      </c>
      <c r="B118" s="34"/>
      <c r="C118" s="34"/>
      <c r="D118" s="34"/>
    </row>
    <row r="119" spans="1:5" x14ac:dyDescent="0.25">
      <c r="A119" s="6" t="s">
        <v>113</v>
      </c>
      <c r="B119" s="1" t="s">
        <v>114</v>
      </c>
      <c r="C119" s="1" t="s">
        <v>90</v>
      </c>
      <c r="D119" s="1">
        <v>10</v>
      </c>
      <c r="E119" s="11" t="s">
        <v>115</v>
      </c>
    </row>
    <row r="120" spans="1:5" x14ac:dyDescent="0.25">
      <c r="A120" s="6" t="s">
        <v>116</v>
      </c>
      <c r="B120" s="1" t="s">
        <v>117</v>
      </c>
      <c r="C120" s="1" t="s">
        <v>90</v>
      </c>
      <c r="D120" s="1">
        <v>0</v>
      </c>
      <c r="E120" s="11" t="s">
        <v>115</v>
      </c>
    </row>
    <row r="121" spans="1:5" ht="31.5" x14ac:dyDescent="0.25">
      <c r="A121" s="6" t="s">
        <v>118</v>
      </c>
      <c r="B121" s="1" t="s">
        <v>119</v>
      </c>
      <c r="C121" s="1" t="s">
        <v>15</v>
      </c>
      <c r="D121" s="1">
        <v>0</v>
      </c>
      <c r="E121" s="11" t="s">
        <v>115</v>
      </c>
    </row>
  </sheetData>
  <sheetProtection password="CC29" sheet="1" objects="1" scenarios="1" selectLockedCells="1" selectUnlockedCells="1"/>
  <mergeCells count="9">
    <mergeCell ref="A113:D113"/>
    <mergeCell ref="A118:D118"/>
    <mergeCell ref="E27:E28"/>
    <mergeCell ref="F27:F28"/>
    <mergeCell ref="A2:D2"/>
    <mergeCell ref="A8:D8"/>
    <mergeCell ref="A26:D26"/>
    <mergeCell ref="A101:D101"/>
    <mergeCell ref="A106:D106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0" max="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2023-03-22T11:58:56Z</dcterms:modified>
</cp:coreProperties>
</file>