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<sst xmlns="http://schemas.openxmlformats.org/spreadsheetml/2006/main" count="357" uniqueCount="251">
  <si>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</si>
  <si>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</si>
  <si>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</si>
  <si>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</si>
  <si>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</si>
  <si>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</si>
  <si>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</si>
  <si>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</si>
  <si>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</si>
  <si>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</si>
  <si>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</si>
  <si>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</si>
  <si>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</si>
  <si>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</si>
  <si>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</si>
  <si>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</si>
  <si>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</si>
  <si>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</si>
  <si>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</si>
  <si>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</si>
  <si>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</si>
  <si>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</si>
  <si>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</si>
  <si>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</si>
  <si>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</si>
  <si>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</si>
  <si>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</si>
  <si>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</si>
  <si>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</si>
  <si>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</si>
  <si>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</si>
  <si>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</si>
  <si>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</si>
  <si>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</si>
  <si>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</si>
  <si>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</si>
  <si>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</si>
  <si>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</si>
  <si>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</si>
  <si>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</si>
  <si>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</si>
  <si>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</si>
  <si>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</si>
  <si>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</si>
  <si>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</si>
  <si>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</si>
  <si>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</si>
  <si>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</si>
  <si>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</si>
  <si>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</si>
  <si>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</si>
  <si>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</si>
  <si>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</si>
  <si>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</si>
  <si>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</si>
  <si>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</si>
  <si>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</si>
  <si>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</si>
  <si>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</si>
  <si>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</si>
  <si>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</si>
  <si>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</si>
  <si>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</si>
  <si>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</si>
  <si>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</si>
  <si>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</si>
  <si>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</si>
  <si>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</si>
  <si>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</si>
  <si>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</si>
  <si>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</si>
  <si>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</si>
  <si>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</si>
  <si>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</si>
  <si>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</si>
  <si>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</si>
  <si>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</si>
  <si>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</si>
  <si>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</si>
  <si>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</si>
  <si>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</si>
  <si>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21.10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</si>
  <si>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</si>
  <si>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</si>
  <si>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</si>
  <si>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</si>
  <si>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</si>
  <si>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</si>
  <si>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</si>
  <si>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</si>
  <si>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</si>
  <si>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</si>
  <si>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</si>
  <si>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</si>
  <si>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</si>
  <si>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</si>
  <si>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</si>
  <si>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</si>
  <si>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</si>
  <si>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</si>
  <si>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</si>
  <si>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</si>
  <si>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</si>
  <si>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</si>
  <si>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</si>
  <si>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</si>
  <si>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</si>
  <si>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</si>
  <si>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</si>
  <si>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</si>
  <si>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</si>
  <si>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</si>
  <si>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</si>
  <si>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</si>
  <si>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</si>
  <si>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</si>
  <si>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</si>
  <si>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</si>
  <si>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</si>
  <si>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</si>
  <si>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</si>
  <si>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</si>
  <si>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</si>
  <si>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</si>
  <si>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</si>
  <si>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</si>
  <si>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</si>
  <si>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</si>
  <si>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</si>
  <si>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</si>
  <si>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</si>
  <si>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</si>
  <si>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</si>
  <si>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</si>
  <si>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</si>
  <si>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</si>
  <si>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</si>
  <si>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</si>
  <si>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</si>
  <si>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</si>
  <si>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</si>
  <si>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</si>
  <si>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</si>
  <si>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</si>
  <si>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</si>
  <si>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</si>
  <si>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</si>
  <si>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</si>
  <si>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</si>
  <si>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</si>
  <si>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</si>
  <si>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</si>
  <si>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</si>
  <si>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</si>
  <si>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</si>
  <si>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</si>
  <si>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</si>
  <si>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</si>
  <si>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</si>
  <si>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</si>
  <si>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</si>
  <si>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</si>
  <si>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</si>
  <si>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</si>
  <si>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</si>
  <si>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</si>
  <si>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</si>
  <si>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</si>
  <si>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</si>
  <si>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</si>
  <si>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</si>
  <si>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</si>
  <si>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</si>
  <si>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</si>
  <si>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</si>
  <si>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</si>
  <si>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</si>
  <si>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</si>
  <si>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</si>
  <si>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</si>
  <si>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</si>
  <si>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</si>
  <si>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</si>
  <si>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</si>
  <si>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</si>
  <si>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</si>
  <si>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</si>
  <si>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</si>
  <si>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</si>
  <si>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</si>
  <si>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</si>
  <si>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</si>
  <si>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</si>
  <si>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</si>
  <si>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</si>
  <si>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</si>
  <si>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</si>
  <si>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</si>
  <si>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</si>
  <si>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</si>
  <si>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</si>
  <si>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</si>
  <si>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</si>
  <si>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</si>
  <si>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</si>
  <si>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</si>
  <si>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</si>
  <si>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</si>
  <si>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</si>
  <si>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</si>
  <si>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</si>
  <si>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</si>
  <si>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</si>
  <si>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</si>
  <si>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</si>
  <si>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</si>
  <si>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</si>
  <si>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</si>
  <si>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</si>
  <si>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</si>
  <si>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</si>
  <si>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</si>
  <si>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</si>
  <si>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</si>
  <si>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</si>
  <si>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</si>
  <si>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</si>
  <si>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</si>
  <si>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</si>
  <si>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</si>
  <si>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</si>
  <si>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</si>
  <si>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</si>
  <si>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</si>
  <si>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</si>
  <si>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25.6.4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</si>
  <si>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</si>
  <si>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</si>
  <si>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</si>
  <si>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</si>
  <si>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</si>
  <si>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</si>
  <si>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 договора управления за 2022 год по дому № 4  ул. Желябова                                              в г. Липецке</t>
  </si>
  <si>
    <t>31.03.2023 г.</t>
  </si>
  <si>
    <t>01.01.2022 г.</t>
  </si>
  <si>
    <t>31.12.2022 г.</t>
  </si>
  <si>
    <t>01.01.22-31.08.22</t>
  </si>
  <si>
    <t>01.09.22-31.12.22</t>
  </si>
  <si>
    <t>факт</t>
  </si>
  <si>
    <t>тариф</t>
  </si>
  <si>
    <t>разница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</si>
</sst>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right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7" fontId="38" fillId="0" borderId="0" xfId="0" applyNumberFormat="1" applyFont="1" applyFill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top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4" fontId="40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left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46;&#1077;&#1083;&#1103;&#1073;&#1086;&#1074;&#1072;,%20&#1076;.%204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729.62</v>
          </cell>
        </row>
        <row r="24">
          <cell r="D24">
            <v>-253993.13872334972</v>
          </cell>
        </row>
        <row r="25">
          <cell r="D25">
            <v>73305.35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CO124">
            <v>62432.22610845023</v>
          </cell>
        </row>
        <row r="125">
          <cell r="CO125">
            <v>67350.27798275367</v>
          </cell>
        </row>
        <row r="126">
          <cell r="CO126">
            <v>15974.238429528483</v>
          </cell>
        </row>
      </sheetData>
      <sheetData sheetId="7">
        <row r="124">
          <cell r="CO124">
            <v>115199.23629200154</v>
          </cell>
        </row>
        <row r="125">
          <cell r="CO125">
            <v>124273.96989160197</v>
          </cell>
        </row>
        <row r="126">
          <cell r="CO126">
            <v>29475.483770695602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tabSelected="1" view="pageBreakPreview" zoomScale="85" zoomScaleSheetLayoutView="85" zoomScalePageLayoutView="0" workbookViewId="0" topLeftCell="A1">
      <selection activeCell="Q15" sqref="Q15"/>
    </sheetView>
  </sheetViews>
  <sheetFormatPr defaultColWidth="9.140625" defaultRowHeight="15"/>
  <cols>
    <col min="1" max="1" width="10.421875" style="9" customWidth="1"/>
    <col min="2" max="2" width="62.421875" style="14" customWidth="1"/>
    <col min="3" max="3" width="24.28125" style="14" customWidth="1"/>
    <col min="4" max="4" width="62.7109375" style="14" customWidth="1"/>
    <col min="5" max="5" width="18.7109375" style="2" hidden="1" customWidth="1"/>
    <col min="6" max="6" width="17.8515625" style="14" hidden="1" customWidth="1"/>
    <col min="7" max="7" width="11.7109375" style="14" hidden="1" customWidth="1"/>
    <col min="8" max="9" width="9.8515625" style="14" hidden="1" customWidth="1"/>
    <col min="10" max="12" width="9.140625" style="14" hidden="1" customWidth="1"/>
    <col min="13" max="14" width="0" style="14" hidden="1" customWidth="1"/>
    <col min="15" max="18" width="9.140625" style="14" customWidth="1"/>
    <col min="19" max="16384" width="9.140625" style="3" customWidth="1"/>
  </cols>
  <sheetData>
    <row r="1" ht="15.75">
      <c r="E1" s="2" t="s">
        <v>115</v>
      </c>
    </row>
    <row r="2" spans="1:18" s="6" customFormat="1" ht="33.75" customHeight="1">
      <c r="A2" s="43" t="s">
        <v>242</v>
      </c>
      <c r="B2" s="43"/>
      <c r="C2" s="43"/>
      <c r="D2" s="43"/>
      <c r="E2" s="2">
        <v>2723.3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41" t="s">
        <v>63</v>
      </c>
      <c r="B8" s="41"/>
      <c r="C8" s="41"/>
      <c r="D8" s="41"/>
    </row>
    <row r="9" spans="1:4" ht="15.75">
      <c r="A9" s="7" t="s">
        <v>17</v>
      </c>
      <c r="B9" s="1" t="s">
        <v>32</v>
      </c>
      <c r="C9" s="1" t="s">
        <v>33</v>
      </c>
      <c r="D9" s="22">
        <f>'[1]по форме'!$D$23</f>
        <v>729.62</v>
      </c>
    </row>
    <row r="10" spans="1:4" ht="31.5">
      <c r="A10" s="7" t="s">
        <v>18</v>
      </c>
      <c r="B10" s="1" t="s">
        <v>34</v>
      </c>
      <c r="C10" s="1" t="s">
        <v>33</v>
      </c>
      <c r="D10" s="22">
        <f>'[1]по форме'!$D$24</f>
        <v>-253993.13872334972</v>
      </c>
    </row>
    <row r="11" spans="1:4" ht="15.75">
      <c r="A11" s="7" t="s">
        <v>35</v>
      </c>
      <c r="B11" s="1" t="s">
        <v>36</v>
      </c>
      <c r="C11" s="1" t="s">
        <v>33</v>
      </c>
      <c r="D11" s="22">
        <f>'[1]по форме'!$D$25</f>
        <v>73305.35</v>
      </c>
    </row>
    <row r="12" spans="1:4" ht="31.5">
      <c r="A12" s="7" t="s">
        <v>37</v>
      </c>
      <c r="B12" s="1" t="s">
        <v>38</v>
      </c>
      <c r="C12" s="1" t="s">
        <v>33</v>
      </c>
      <c r="D12" s="22">
        <f>D13+D14+D15</f>
        <v>414705.43247503147</v>
      </c>
    </row>
    <row r="13" spans="1:4" ht="15.75">
      <c r="A13" s="7" t="s">
        <v>54</v>
      </c>
      <c r="B13" s="10" t="s">
        <v>39</v>
      </c>
      <c r="C13" s="1" t="s">
        <v>33</v>
      </c>
      <c r="D13" s="22">
        <f>'[2]ГУК 2022'!$CO$125+'[2]ГУК 2021'!$CO$125</f>
        <v>191624.24787435564</v>
      </c>
    </row>
    <row r="14" spans="1:4" ht="15.75">
      <c r="A14" s="7" t="s">
        <v>55</v>
      </c>
      <c r="B14" s="10" t="s">
        <v>40</v>
      </c>
      <c r="C14" s="1" t="s">
        <v>33</v>
      </c>
      <c r="D14" s="22">
        <f>'[2]ГУК 2022'!$CO$124+'[2]ГУК 2021'!$CO$124</f>
        <v>177631.46240045177</v>
      </c>
    </row>
    <row r="15" spans="1:4" ht="15.75">
      <c r="A15" s="7" t="s">
        <v>56</v>
      </c>
      <c r="B15" s="10" t="s">
        <v>41</v>
      </c>
      <c r="C15" s="1" t="s">
        <v>33</v>
      </c>
      <c r="D15" s="22">
        <f>'[2]ГУК 2022'!$CO$126+'[2]ГУК 2021'!$CO$126</f>
        <v>45449.72220022409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355133.1024750315</v>
      </c>
      <c r="E16" s="2">
        <v>355133.1</v>
      </c>
      <c r="F16" s="2">
        <f>D16-E16</f>
        <v>0.00247503153514117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D12-D25+D104+D120</f>
        <v>355133.1024750315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101869.58375168178</v>
      </c>
    </row>
    <row r="23" spans="1:4" ht="15.75">
      <c r="A23" s="10" t="s">
        <v>51</v>
      </c>
      <c r="B23" s="10" t="s">
        <v>59</v>
      </c>
      <c r="C23" s="10" t="s">
        <v>33</v>
      </c>
      <c r="D23" s="33">
        <v>0</v>
      </c>
    </row>
    <row r="24" spans="1:4" ht="15.75">
      <c r="A24" s="10" t="s">
        <v>52</v>
      </c>
      <c r="B24" s="10" t="s">
        <v>60</v>
      </c>
      <c r="C24" s="10" t="s">
        <v>33</v>
      </c>
      <c r="D24" s="33">
        <f>D22-D99</f>
        <v>-373578.95844485617</v>
      </c>
    </row>
    <row r="25" spans="1:5" ht="15.75">
      <c r="A25" s="10" t="s">
        <v>53</v>
      </c>
      <c r="B25" s="10" t="s">
        <v>61</v>
      </c>
      <c r="C25" s="10" t="s">
        <v>33</v>
      </c>
      <c r="D25" s="33">
        <v>76333.85</v>
      </c>
      <c r="E25" s="2">
        <f>D25+F16</f>
        <v>76333.85247503154</v>
      </c>
    </row>
    <row r="26" spans="1:4" ht="35.25" customHeight="1">
      <c r="A26" s="41" t="s">
        <v>62</v>
      </c>
      <c r="B26" s="41"/>
      <c r="C26" s="41"/>
      <c r="D26" s="41"/>
    </row>
    <row r="27" spans="1:18" s="6" customFormat="1" ht="30" customHeight="1">
      <c r="A27" s="23" t="s">
        <v>22</v>
      </c>
      <c r="B27" s="4" t="s">
        <v>64</v>
      </c>
      <c r="C27" s="4" t="s">
        <v>126</v>
      </c>
      <c r="D27" s="15" t="s">
        <v>127</v>
      </c>
      <c r="E27" s="40" t="s">
        <v>246</v>
      </c>
      <c r="F27" s="40" t="s">
        <v>247</v>
      </c>
      <c r="G27" s="5" t="s">
        <v>248</v>
      </c>
      <c r="H27" s="5" t="s">
        <v>249</v>
      </c>
      <c r="I27" s="5" t="s">
        <v>250</v>
      </c>
      <c r="J27" s="5"/>
      <c r="K27" s="5"/>
      <c r="L27" s="5"/>
      <c r="M27" s="5"/>
      <c r="N27" s="5"/>
      <c r="O27" s="5"/>
      <c r="P27" s="5"/>
      <c r="Q27" s="5"/>
      <c r="R27" s="5"/>
    </row>
    <row r="28" spans="1:6" ht="15.75">
      <c r="A28" s="23" t="s">
        <v>128</v>
      </c>
      <c r="B28" s="16" t="s">
        <v>129</v>
      </c>
      <c r="C28" s="1" t="s">
        <v>27</v>
      </c>
      <c r="D28" s="17" t="s">
        <v>27</v>
      </c>
      <c r="E28" s="40"/>
      <c r="F28" s="40"/>
    </row>
    <row r="29" spans="1:6" ht="15.75">
      <c r="A29" s="7" t="s">
        <v>68</v>
      </c>
      <c r="B29" s="24" t="s">
        <v>130</v>
      </c>
      <c r="C29" s="25" t="s">
        <v>131</v>
      </c>
      <c r="D29" s="18">
        <f>E29*E$2*8+F29*E$2*4</f>
        <v>1144.7365970195167</v>
      </c>
      <c r="E29" s="26">
        <v>0.03407609363999999</v>
      </c>
      <c r="F29" s="27">
        <v>0.036935077896395996</v>
      </c>
    </row>
    <row r="30" spans="1:6" ht="15.75">
      <c r="A30" s="7" t="s">
        <v>70</v>
      </c>
      <c r="B30" s="24" t="s">
        <v>118</v>
      </c>
      <c r="C30" s="25" t="s">
        <v>131</v>
      </c>
      <c r="D30" s="18">
        <f aca="true" t="shared" si="0" ref="D30:D60">E30*E$2*8+F30*E$2*4</f>
        <v>772.0592600945524</v>
      </c>
      <c r="E30" s="26">
        <v>0.02298237316</v>
      </c>
      <c r="F30" s="27">
        <v>0.024910594268124003</v>
      </c>
    </row>
    <row r="31" spans="1:6" ht="15.75">
      <c r="A31" s="7" t="s">
        <v>72</v>
      </c>
      <c r="B31" s="24" t="s">
        <v>132</v>
      </c>
      <c r="C31" s="25" t="s">
        <v>131</v>
      </c>
      <c r="D31" s="18">
        <f t="shared" si="0"/>
        <v>2088.4470031420087</v>
      </c>
      <c r="E31" s="26">
        <v>0.062168114329999996</v>
      </c>
      <c r="F31" s="27">
        <v>0.067384019122287</v>
      </c>
    </row>
    <row r="32" spans="1:10" ht="15.75">
      <c r="A32" s="7" t="s">
        <v>122</v>
      </c>
      <c r="B32" s="24" t="s">
        <v>0</v>
      </c>
      <c r="C32" s="25" t="s">
        <v>131</v>
      </c>
      <c r="D32" s="18">
        <f>G32</f>
        <v>82349.419555</v>
      </c>
      <c r="E32" s="26">
        <v>0.643168602295</v>
      </c>
      <c r="F32" s="27">
        <v>0.6971304480275505</v>
      </c>
      <c r="G32" s="14">
        <v>82349.419555</v>
      </c>
      <c r="H32" s="38">
        <f>E32*E2*8+F32*E2*4</f>
        <v>21606.309833493502</v>
      </c>
      <c r="I32" s="38">
        <f>G32-H32</f>
        <v>60743.109721506495</v>
      </c>
      <c r="J32" s="32">
        <v>44682</v>
      </c>
    </row>
    <row r="33" spans="1:18" s="6" customFormat="1" ht="15.75">
      <c r="A33" s="7" t="s">
        <v>124</v>
      </c>
      <c r="B33" s="24" t="s">
        <v>133</v>
      </c>
      <c r="C33" s="25" t="s">
        <v>131</v>
      </c>
      <c r="D33" s="18">
        <f t="shared" si="0"/>
        <v>2495.543584560043</v>
      </c>
      <c r="E33" s="26">
        <v>0.07428641408999999</v>
      </c>
      <c r="F33" s="27">
        <v>0.08051904423215099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6" ht="15.75">
      <c r="A34" s="7" t="s">
        <v>75</v>
      </c>
      <c r="B34" s="24" t="s">
        <v>119</v>
      </c>
      <c r="C34" s="25" t="s">
        <v>131</v>
      </c>
      <c r="D34" s="18">
        <f t="shared" si="0"/>
        <v>13.352293122311627</v>
      </c>
      <c r="E34" s="26">
        <v>0.00039746609999999995</v>
      </c>
      <c r="F34" s="27">
        <v>0.00043081350579</v>
      </c>
    </row>
    <row r="35" spans="1:6" ht="15.75">
      <c r="A35" s="7" t="s">
        <v>77</v>
      </c>
      <c r="B35" s="24" t="s">
        <v>15</v>
      </c>
      <c r="C35" s="25" t="s">
        <v>131</v>
      </c>
      <c r="D35" s="18">
        <f t="shared" si="0"/>
        <v>6905.768913156457</v>
      </c>
      <c r="E35" s="26">
        <v>0.2055683628475</v>
      </c>
      <c r="F35" s="27">
        <v>0.22281554849040525</v>
      </c>
    </row>
    <row r="36" spans="1:6" ht="31.5">
      <c r="A36" s="7" t="s">
        <v>79</v>
      </c>
      <c r="B36" s="24" t="s">
        <v>134</v>
      </c>
      <c r="C36" s="25" t="s">
        <v>131</v>
      </c>
      <c r="D36" s="18">
        <f t="shared" si="0"/>
        <v>30.96990210313947</v>
      </c>
      <c r="E36" s="26">
        <v>0.0009219005374999999</v>
      </c>
      <c r="F36" s="27">
        <v>0.00099924799259625</v>
      </c>
    </row>
    <row r="37" spans="1:6" ht="15.75">
      <c r="A37" s="7" t="s">
        <v>80</v>
      </c>
      <c r="B37" s="24" t="s">
        <v>135</v>
      </c>
      <c r="C37" s="25" t="s">
        <v>131</v>
      </c>
      <c r="D37" s="18">
        <f t="shared" si="0"/>
        <v>5326.007188271404</v>
      </c>
      <c r="E37" s="26">
        <v>0.158542602855</v>
      </c>
      <c r="F37" s="27">
        <v>0.1718443272345345</v>
      </c>
    </row>
    <row r="38" spans="1:6" ht="15.75">
      <c r="A38" s="7" t="s">
        <v>81</v>
      </c>
      <c r="B38" s="24" t="s">
        <v>136</v>
      </c>
      <c r="C38" s="25" t="s">
        <v>131</v>
      </c>
      <c r="D38" s="18">
        <f t="shared" si="0"/>
        <v>12975.350469528148</v>
      </c>
      <c r="E38" s="26">
        <v>0.3862454111825</v>
      </c>
      <c r="F38" s="27">
        <v>0.41865140118071176</v>
      </c>
    </row>
    <row r="39" spans="1:6" ht="31.5">
      <c r="A39" s="7" t="s">
        <v>82</v>
      </c>
      <c r="B39" s="24" t="s">
        <v>138</v>
      </c>
      <c r="C39" s="25" t="s">
        <v>131</v>
      </c>
      <c r="D39" s="18">
        <f t="shared" si="0"/>
        <v>164.97499946678366</v>
      </c>
      <c r="E39" s="26">
        <v>0.0049109144799999995</v>
      </c>
      <c r="F39" s="27">
        <v>0.0053229402048719995</v>
      </c>
    </row>
    <row r="40" spans="1:6" ht="31.5">
      <c r="A40" s="7" t="s">
        <v>137</v>
      </c>
      <c r="B40" s="24" t="s">
        <v>140</v>
      </c>
      <c r="C40" s="25" t="s">
        <v>131</v>
      </c>
      <c r="D40" s="18">
        <f t="shared" si="0"/>
        <v>595.9202599893915</v>
      </c>
      <c r="E40" s="26">
        <v>0.0177391328575</v>
      </c>
      <c r="F40" s="27">
        <v>0.01922744610424425</v>
      </c>
    </row>
    <row r="41" spans="1:6" ht="31.5">
      <c r="A41" s="7" t="s">
        <v>139</v>
      </c>
      <c r="B41" s="24" t="s">
        <v>142</v>
      </c>
      <c r="C41" s="25" t="s">
        <v>131</v>
      </c>
      <c r="D41" s="18">
        <f t="shared" si="0"/>
        <v>3575.521559936349</v>
      </c>
      <c r="E41" s="26">
        <v>0.106434797145</v>
      </c>
      <c r="F41" s="27">
        <v>0.1153646766254655</v>
      </c>
    </row>
    <row r="42" spans="1:6" ht="15.75">
      <c r="A42" s="7" t="s">
        <v>141</v>
      </c>
      <c r="B42" s="24" t="s">
        <v>144</v>
      </c>
      <c r="C42" s="25" t="s">
        <v>131</v>
      </c>
      <c r="D42" s="18">
        <f t="shared" si="0"/>
        <v>6474.638204118262</v>
      </c>
      <c r="E42" s="26">
        <v>0.1927346241075</v>
      </c>
      <c r="F42" s="27">
        <v>0.20890505907011928</v>
      </c>
    </row>
    <row r="43" spans="1:6" ht="15.75">
      <c r="A43" s="7" t="s">
        <v>143</v>
      </c>
      <c r="B43" s="24" t="s">
        <v>146</v>
      </c>
      <c r="C43" s="25" t="s">
        <v>131</v>
      </c>
      <c r="D43" s="18">
        <f t="shared" si="0"/>
        <v>11832.61671647698</v>
      </c>
      <c r="E43" s="26">
        <v>0.3522289374575</v>
      </c>
      <c r="F43" s="27">
        <v>0.3817809453101843</v>
      </c>
    </row>
    <row r="44" spans="1:6" ht="15.75">
      <c r="A44" s="7" t="s">
        <v>145</v>
      </c>
      <c r="B44" s="24" t="s">
        <v>120</v>
      </c>
      <c r="C44" s="25" t="s">
        <v>131</v>
      </c>
      <c r="D44" s="18">
        <f t="shared" si="0"/>
        <v>6523.2998946084645</v>
      </c>
      <c r="E44" s="26">
        <v>0.19418316722749998</v>
      </c>
      <c r="F44" s="27">
        <v>0.21047513495788725</v>
      </c>
    </row>
    <row r="45" spans="1:6" ht="31.5">
      <c r="A45" s="7" t="s">
        <v>147</v>
      </c>
      <c r="B45" s="24" t="s">
        <v>149</v>
      </c>
      <c r="C45" s="25" t="s">
        <v>131</v>
      </c>
      <c r="D45" s="18">
        <f t="shared" si="0"/>
        <v>182.37007022890634</v>
      </c>
      <c r="E45" s="26">
        <v>0.0054287244825</v>
      </c>
      <c r="F45" s="27">
        <v>0.00588419446658175</v>
      </c>
    </row>
    <row r="46" spans="1:6" ht="15.75">
      <c r="A46" s="7" t="s">
        <v>148</v>
      </c>
      <c r="B46" s="24" t="s">
        <v>151</v>
      </c>
      <c r="C46" s="25" t="s">
        <v>131</v>
      </c>
      <c r="D46" s="18">
        <f t="shared" si="0"/>
        <v>1564.1840495756896</v>
      </c>
      <c r="E46" s="26">
        <v>0.0465620495425</v>
      </c>
      <c r="F46" s="27">
        <v>0.05046860549911575</v>
      </c>
    </row>
    <row r="47" spans="1:6" ht="15.75">
      <c r="A47" s="7" t="s">
        <v>150</v>
      </c>
      <c r="B47" s="24" t="s">
        <v>14</v>
      </c>
      <c r="C47" s="25" t="s">
        <v>131</v>
      </c>
      <c r="D47" s="18">
        <f t="shared" si="0"/>
        <v>25736.359544740073</v>
      </c>
      <c r="E47" s="26">
        <v>0.7661103873874999</v>
      </c>
      <c r="F47" s="27">
        <v>0.8303870488893113</v>
      </c>
    </row>
    <row r="48" spans="1:6" ht="31.5">
      <c r="A48" s="7" t="s">
        <v>152</v>
      </c>
      <c r="B48" s="24" t="s">
        <v>154</v>
      </c>
      <c r="C48" s="25" t="s">
        <v>131</v>
      </c>
      <c r="D48" s="18">
        <f t="shared" si="0"/>
        <v>2643.578321246599</v>
      </c>
      <c r="E48" s="26">
        <v>0.0786930571225</v>
      </c>
      <c r="F48" s="27">
        <v>0.08529540461507774</v>
      </c>
    </row>
    <row r="49" spans="1:6" ht="31.5">
      <c r="A49" s="7" t="s">
        <v>153</v>
      </c>
      <c r="B49" s="24" t="s">
        <v>156</v>
      </c>
      <c r="C49" s="25" t="s">
        <v>131</v>
      </c>
      <c r="D49" s="18">
        <f t="shared" si="0"/>
        <v>5827.645422936028</v>
      </c>
      <c r="E49" s="26">
        <v>0.17347518341749998</v>
      </c>
      <c r="F49" s="27">
        <v>0.18802975130622826</v>
      </c>
    </row>
    <row r="50" spans="1:6" ht="31.5">
      <c r="A50" s="7" t="s">
        <v>155</v>
      </c>
      <c r="B50" s="24" t="s">
        <v>158</v>
      </c>
      <c r="C50" s="25" t="s">
        <v>131</v>
      </c>
      <c r="D50" s="18">
        <f t="shared" si="0"/>
        <v>2129.060228055707</v>
      </c>
      <c r="E50" s="26">
        <v>0.0633770737175</v>
      </c>
      <c r="F50" s="27">
        <v>0.06869441020239825</v>
      </c>
    </row>
    <row r="51" spans="1:6" ht="31.5">
      <c r="A51" s="7" t="s">
        <v>157</v>
      </c>
      <c r="B51" s="24" t="s">
        <v>160</v>
      </c>
      <c r="C51" s="25" t="s">
        <v>131</v>
      </c>
      <c r="D51" s="18">
        <f t="shared" si="0"/>
        <v>4120.77728546719</v>
      </c>
      <c r="E51" s="26">
        <v>0.12266576696749998</v>
      </c>
      <c r="F51" s="27">
        <v>0.13295742481607323</v>
      </c>
    </row>
    <row r="52" spans="1:6" ht="15.75">
      <c r="A52" s="7" t="s">
        <v>159</v>
      </c>
      <c r="B52" s="24" t="s">
        <v>162</v>
      </c>
      <c r="C52" s="25" t="s">
        <v>131</v>
      </c>
      <c r="D52" s="18">
        <f t="shared" si="0"/>
        <v>11789.852288782462</v>
      </c>
      <c r="E52" s="26">
        <v>0.35095594186499995</v>
      </c>
      <c r="F52" s="27">
        <v>0.3804011453874735</v>
      </c>
    </row>
    <row r="53" spans="1:6" ht="15.75">
      <c r="A53" s="7" t="s">
        <v>161</v>
      </c>
      <c r="B53" s="24" t="s">
        <v>116</v>
      </c>
      <c r="C53" s="25" t="s">
        <v>78</v>
      </c>
      <c r="D53" s="18">
        <f t="shared" si="0"/>
        <v>2956.1976972797943</v>
      </c>
      <c r="E53" s="26">
        <v>0.08799899453999999</v>
      </c>
      <c r="F53" s="27">
        <v>0.095382110181906</v>
      </c>
    </row>
    <row r="54" spans="1:6" ht="15.75">
      <c r="A54" s="7" t="s">
        <v>163</v>
      </c>
      <c r="B54" s="24" t="s">
        <v>164</v>
      </c>
      <c r="C54" s="25" t="s">
        <v>131</v>
      </c>
      <c r="D54" s="18">
        <f t="shared" si="0"/>
        <v>837.745124315702</v>
      </c>
      <c r="E54" s="26">
        <v>0.024937685557499995</v>
      </c>
      <c r="F54" s="27">
        <v>0.027029957375774245</v>
      </c>
    </row>
    <row r="55" spans="1:6" ht="31.5">
      <c r="A55" s="7" t="s">
        <v>165</v>
      </c>
      <c r="B55" s="24" t="s">
        <v>166</v>
      </c>
      <c r="C55" s="25" t="s">
        <v>131</v>
      </c>
      <c r="D55" s="18">
        <f t="shared" si="0"/>
        <v>10704.347947641643</v>
      </c>
      <c r="E55" s="26">
        <v>0.3186430520074999</v>
      </c>
      <c r="F55" s="27">
        <v>0.3453772040709292</v>
      </c>
    </row>
    <row r="56" spans="1:6" ht="15.75">
      <c r="A56" s="7" t="s">
        <v>167</v>
      </c>
      <c r="B56" s="24" t="s">
        <v>168</v>
      </c>
      <c r="C56" s="25" t="s">
        <v>169</v>
      </c>
      <c r="D56" s="18">
        <f t="shared" si="0"/>
        <v>8838.476252907949</v>
      </c>
      <c r="E56" s="26">
        <v>0.26310047675000003</v>
      </c>
      <c r="F56" s="27">
        <v>0.28517460674932504</v>
      </c>
    </row>
    <row r="57" spans="1:6" ht="31.5">
      <c r="A57" s="7" t="s">
        <v>170</v>
      </c>
      <c r="B57" s="24" t="s">
        <v>171</v>
      </c>
      <c r="C57" s="25" t="s">
        <v>6</v>
      </c>
      <c r="D57" s="18">
        <f t="shared" si="0"/>
        <v>4819.213484873441</v>
      </c>
      <c r="E57" s="26">
        <v>0.14345655621499998</v>
      </c>
      <c r="F57" s="27">
        <v>0.15549256128143848</v>
      </c>
    </row>
    <row r="58" spans="1:6" ht="15.75">
      <c r="A58" s="7" t="s">
        <v>172</v>
      </c>
      <c r="B58" s="24" t="s">
        <v>173</v>
      </c>
      <c r="C58" s="25" t="s">
        <v>6</v>
      </c>
      <c r="D58" s="18">
        <f t="shared" si="0"/>
        <v>3541.9924683181</v>
      </c>
      <c r="E58" s="26">
        <v>0.105436715605</v>
      </c>
      <c r="F58" s="27">
        <v>0.1142828560442595</v>
      </c>
    </row>
    <row r="59" spans="1:18" s="6" customFormat="1" ht="24.75" customHeight="1">
      <c r="A59" s="7" t="s">
        <v>174</v>
      </c>
      <c r="B59" s="24" t="s">
        <v>175</v>
      </c>
      <c r="C59" s="25" t="s">
        <v>176</v>
      </c>
      <c r="D59" s="18">
        <f t="shared" si="0"/>
        <v>3879.916753421937</v>
      </c>
      <c r="E59" s="26">
        <v>0.1154959201525</v>
      </c>
      <c r="F59" s="27">
        <v>0.12518602785329477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6" ht="15.75">
      <c r="A60" s="7" t="s">
        <v>177</v>
      </c>
      <c r="B60" s="24" t="s">
        <v>178</v>
      </c>
      <c r="C60" s="25" t="s">
        <v>176</v>
      </c>
      <c r="D60" s="18">
        <f t="shared" si="0"/>
        <v>2500.550694480911</v>
      </c>
      <c r="E60" s="26">
        <v>0.07443546387750001</v>
      </c>
      <c r="F60" s="27">
        <v>0.08068059929682227</v>
      </c>
    </row>
    <row r="61" spans="1:6" ht="15.75">
      <c r="A61" s="23" t="s">
        <v>179</v>
      </c>
      <c r="B61" s="19" t="s">
        <v>180</v>
      </c>
      <c r="C61" s="1" t="s">
        <v>27</v>
      </c>
      <c r="D61" s="17" t="s">
        <v>27</v>
      </c>
      <c r="E61" s="26"/>
      <c r="F61" s="27"/>
    </row>
    <row r="62" spans="1:6" ht="31.5">
      <c r="A62" s="7" t="s">
        <v>181</v>
      </c>
      <c r="B62" s="24" t="s">
        <v>182</v>
      </c>
      <c r="C62" s="1" t="s">
        <v>27</v>
      </c>
      <c r="D62" s="17" t="s">
        <v>27</v>
      </c>
      <c r="E62" s="26"/>
      <c r="F62" s="27"/>
    </row>
    <row r="63" spans="1:6" ht="31.5">
      <c r="A63" s="7" t="s">
        <v>183</v>
      </c>
      <c r="B63" s="24" t="s">
        <v>8</v>
      </c>
      <c r="C63" s="28" t="s">
        <v>184</v>
      </c>
      <c r="D63" s="18">
        <f aca="true" t="shared" si="1" ref="D63:D70">E63*E$2*8+F63*E$2*4</f>
        <v>5897.262795687637</v>
      </c>
      <c r="E63" s="26">
        <v>0.1755475275</v>
      </c>
      <c r="F63" s="27">
        <v>0.19027596505725</v>
      </c>
    </row>
    <row r="64" spans="1:6" ht="31.5">
      <c r="A64" s="7" t="s">
        <v>185</v>
      </c>
      <c r="B64" s="24" t="s">
        <v>186</v>
      </c>
      <c r="C64" s="28" t="s">
        <v>11</v>
      </c>
      <c r="D64" s="18">
        <f t="shared" si="1"/>
        <v>11164.000638377222</v>
      </c>
      <c r="E64" s="26">
        <v>0.3323258225</v>
      </c>
      <c r="F64" s="27">
        <v>0.36020795900775</v>
      </c>
    </row>
    <row r="65" spans="1:18" s="6" customFormat="1" ht="27.75" customHeight="1">
      <c r="A65" s="7" t="s">
        <v>187</v>
      </c>
      <c r="B65" s="24" t="s">
        <v>188</v>
      </c>
      <c r="C65" s="28" t="s">
        <v>10</v>
      </c>
      <c r="D65" s="18">
        <f t="shared" si="1"/>
        <v>2855.9071400499874</v>
      </c>
      <c r="E65" s="26">
        <v>0.0850135825</v>
      </c>
      <c r="F65" s="27">
        <v>0.09214622207175001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6" ht="15.75">
      <c r="A66" s="7" t="s">
        <v>189</v>
      </c>
      <c r="B66" s="24" t="s">
        <v>13</v>
      </c>
      <c r="C66" s="28" t="s">
        <v>10</v>
      </c>
      <c r="D66" s="18">
        <f t="shared" si="1"/>
        <v>5860.173092570103</v>
      </c>
      <c r="E66" s="26">
        <v>0.174443455</v>
      </c>
      <c r="F66" s="27">
        <v>0.1890792608745</v>
      </c>
    </row>
    <row r="67" spans="1:6" ht="15.75">
      <c r="A67" s="7" t="s">
        <v>190</v>
      </c>
      <c r="B67" s="24" t="s">
        <v>121</v>
      </c>
      <c r="C67" s="28" t="s">
        <v>131</v>
      </c>
      <c r="D67" s="18">
        <f t="shared" si="1"/>
        <v>1520.6778278188244</v>
      </c>
      <c r="E67" s="26">
        <v>0.0452669725</v>
      </c>
      <c r="F67" s="27">
        <v>0.049064871492750003</v>
      </c>
    </row>
    <row r="68" spans="1:6" ht="31.5">
      <c r="A68" s="7" t="s">
        <v>191</v>
      </c>
      <c r="B68" s="24" t="s">
        <v>192</v>
      </c>
      <c r="C68" s="28" t="s">
        <v>131</v>
      </c>
      <c r="D68" s="18">
        <f t="shared" si="1"/>
        <v>8011.375873386977</v>
      </c>
      <c r="E68" s="26">
        <v>0.23847965999999998</v>
      </c>
      <c r="F68" s="27">
        <v>0.258488103474</v>
      </c>
    </row>
    <row r="69" spans="1:6" ht="15.75">
      <c r="A69" s="7" t="s">
        <v>193</v>
      </c>
      <c r="B69" s="24" t="s">
        <v>194</v>
      </c>
      <c r="C69" s="28" t="s">
        <v>9</v>
      </c>
      <c r="D69" s="18">
        <f t="shared" si="1"/>
        <v>1631.946937171421</v>
      </c>
      <c r="E69" s="26">
        <v>0.048579189999999994</v>
      </c>
      <c r="F69" s="27">
        <v>0.052654984041</v>
      </c>
    </row>
    <row r="70" spans="1:6" ht="15.75">
      <c r="A70" s="7" t="s">
        <v>195</v>
      </c>
      <c r="B70" s="24" t="s">
        <v>196</v>
      </c>
      <c r="C70" s="28" t="s">
        <v>7</v>
      </c>
      <c r="D70" s="18">
        <f t="shared" si="1"/>
        <v>1261.0499059960982</v>
      </c>
      <c r="E70" s="26">
        <v>0.037538465</v>
      </c>
      <c r="F70" s="27">
        <v>0.0406879422135</v>
      </c>
    </row>
    <row r="71" spans="1:18" s="6" customFormat="1" ht="33.75" customHeight="1">
      <c r="A71" s="7" t="s">
        <v>71</v>
      </c>
      <c r="B71" s="24" t="s">
        <v>197</v>
      </c>
      <c r="C71" s="1" t="s">
        <v>27</v>
      </c>
      <c r="D71" s="17" t="s">
        <v>27</v>
      </c>
      <c r="E71" s="26"/>
      <c r="F71" s="27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6" ht="15.75">
      <c r="A72" s="7" t="s">
        <v>198</v>
      </c>
      <c r="B72" s="24" t="s">
        <v>199</v>
      </c>
      <c r="C72" s="28" t="s">
        <v>11</v>
      </c>
      <c r="D72" s="18">
        <f aca="true" t="shared" si="2" ref="D72:D77">E72*E$2*8+F72*E$2*4</f>
        <v>9940.040435498657</v>
      </c>
      <c r="E72" s="26">
        <v>0.29589142999999996</v>
      </c>
      <c r="F72" s="27">
        <v>0.320716720977</v>
      </c>
    </row>
    <row r="73" spans="1:6" ht="15.75">
      <c r="A73" s="7" t="s">
        <v>200</v>
      </c>
      <c r="B73" s="24" t="s">
        <v>201</v>
      </c>
      <c r="C73" s="28" t="s">
        <v>11</v>
      </c>
      <c r="D73" s="18">
        <f t="shared" si="2"/>
        <v>23811.589401455738</v>
      </c>
      <c r="E73" s="26">
        <v>0.708814545</v>
      </c>
      <c r="F73" s="27">
        <v>0.7682840853255</v>
      </c>
    </row>
    <row r="74" spans="1:6" ht="15.75">
      <c r="A74" s="7" t="s">
        <v>202</v>
      </c>
      <c r="B74" s="24" t="s">
        <v>117</v>
      </c>
      <c r="C74" s="28" t="s">
        <v>203</v>
      </c>
      <c r="D74" s="18">
        <f t="shared" si="2"/>
        <v>2114.1130776993414</v>
      </c>
      <c r="E74" s="26">
        <v>0.0629321325</v>
      </c>
      <c r="F74" s="27">
        <v>0.06821213841675</v>
      </c>
    </row>
    <row r="75" spans="1:6" ht="15.75">
      <c r="A75" s="7" t="s">
        <v>204</v>
      </c>
      <c r="B75" s="24" t="s">
        <v>205</v>
      </c>
      <c r="C75" s="28" t="s">
        <v>9</v>
      </c>
      <c r="D75" s="18">
        <f t="shared" si="2"/>
        <v>890.1528748207752</v>
      </c>
      <c r="E75" s="26">
        <v>0.02649774</v>
      </c>
      <c r="F75" s="27">
        <v>0.028720900386</v>
      </c>
    </row>
    <row r="76" spans="1:6" ht="15.75">
      <c r="A76" s="7" t="s">
        <v>206</v>
      </c>
      <c r="B76" s="24" t="s">
        <v>207</v>
      </c>
      <c r="C76" s="28" t="s">
        <v>12</v>
      </c>
      <c r="D76" s="18">
        <f t="shared" si="2"/>
        <v>10533.475685379171</v>
      </c>
      <c r="E76" s="26">
        <v>0.3135565899999999</v>
      </c>
      <c r="F76" s="27">
        <v>0.3398639879009999</v>
      </c>
    </row>
    <row r="77" spans="1:18" s="6" customFormat="1" ht="15.75">
      <c r="A77" s="7" t="s">
        <v>208</v>
      </c>
      <c r="B77" s="24" t="s">
        <v>209</v>
      </c>
      <c r="C77" s="28" t="s">
        <v>11</v>
      </c>
      <c r="D77" s="18">
        <f t="shared" si="2"/>
        <v>445.0764374103876</v>
      </c>
      <c r="E77" s="26">
        <v>0.01324887</v>
      </c>
      <c r="F77" s="27">
        <v>0.014360450193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6" ht="15.75">
      <c r="A78" s="23" t="s">
        <v>210</v>
      </c>
      <c r="B78" s="19" t="s">
        <v>211</v>
      </c>
      <c r="C78" s="1" t="s">
        <v>27</v>
      </c>
      <c r="D78" s="17" t="s">
        <v>27</v>
      </c>
      <c r="E78" s="26"/>
      <c r="F78" s="27"/>
    </row>
    <row r="79" spans="1:6" ht="15.75">
      <c r="A79" s="7" t="s">
        <v>65</v>
      </c>
      <c r="B79" s="29" t="s">
        <v>2</v>
      </c>
      <c r="C79" s="25" t="s">
        <v>212</v>
      </c>
      <c r="D79" s="18">
        <f>E79*E$2*8+F79*E$2*4</f>
        <v>2199.530663979018</v>
      </c>
      <c r="E79" s="26">
        <v>0.06547481146749999</v>
      </c>
      <c r="F79" s="27">
        <v>0.07096814814962324</v>
      </c>
    </row>
    <row r="80" spans="1:6" ht="15.75">
      <c r="A80" s="7" t="s">
        <v>213</v>
      </c>
      <c r="B80" s="29" t="s">
        <v>3</v>
      </c>
      <c r="C80" s="25" t="s">
        <v>131</v>
      </c>
      <c r="D80" s="18">
        <f>E80*E$2*8+F80*E$2*4</f>
        <v>1103.6041162621736</v>
      </c>
      <c r="E80" s="26">
        <v>0.0328516772375</v>
      </c>
      <c r="F80" s="27">
        <v>0.035607932957726254</v>
      </c>
    </row>
    <row r="81" spans="1:6" ht="31.5">
      <c r="A81" s="23" t="s">
        <v>214</v>
      </c>
      <c r="B81" s="19" t="s">
        <v>215</v>
      </c>
      <c r="C81" s="1" t="s">
        <v>27</v>
      </c>
      <c r="D81" s="17" t="s">
        <v>27</v>
      </c>
      <c r="E81" s="26"/>
      <c r="F81" s="27"/>
    </row>
    <row r="82" spans="1:6" ht="31.5">
      <c r="A82" s="7" t="s">
        <v>66</v>
      </c>
      <c r="B82" s="30" t="s">
        <v>216</v>
      </c>
      <c r="C82" s="31" t="s">
        <v>217</v>
      </c>
      <c r="D82" s="18">
        <f>E82*E$2*8+F82*E$2*4</f>
        <v>721.8398020734136</v>
      </c>
      <c r="E82" s="26">
        <v>0.021487458994999997</v>
      </c>
      <c r="F82" s="27">
        <v>0.023290256804680498</v>
      </c>
    </row>
    <row r="83" spans="1:18" s="6" customFormat="1" ht="15.75">
      <c r="A83" s="7" t="s">
        <v>218</v>
      </c>
      <c r="B83" s="30" t="s">
        <v>219</v>
      </c>
      <c r="C83" s="28" t="s">
        <v>131</v>
      </c>
      <c r="D83" s="18">
        <f>E83*E$2*8+F83*E$2*4</f>
        <v>2311.8382850189055</v>
      </c>
      <c r="E83" s="26">
        <v>0.06881794299749998</v>
      </c>
      <c r="F83" s="27">
        <v>0.07459176841499024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6" ht="15.75">
      <c r="A84" s="23" t="s">
        <v>220</v>
      </c>
      <c r="B84" s="19" t="s">
        <v>221</v>
      </c>
      <c r="C84" s="1" t="s">
        <v>27</v>
      </c>
      <c r="D84" s="17" t="s">
        <v>27</v>
      </c>
      <c r="E84" s="26"/>
      <c r="F84" s="27"/>
    </row>
    <row r="85" spans="1:6" ht="31.5">
      <c r="A85" s="7" t="s">
        <v>67</v>
      </c>
      <c r="B85" s="24" t="s">
        <v>222</v>
      </c>
      <c r="C85" s="28" t="s">
        <v>5</v>
      </c>
      <c r="D85" s="18">
        <f>E85*E$2*8+F85*E$2*4</f>
        <v>26367.06994625371</v>
      </c>
      <c r="E85" s="26">
        <v>0.7848851402499999</v>
      </c>
      <c r="F85" s="27">
        <v>0.8507370035169749</v>
      </c>
    </row>
    <row r="86" spans="1:6" ht="31.5">
      <c r="A86" s="7" t="s">
        <v>223</v>
      </c>
      <c r="B86" s="24" t="s">
        <v>224</v>
      </c>
      <c r="C86" s="28" t="s">
        <v>10</v>
      </c>
      <c r="D86" s="18">
        <f>E86*E$2*8+F86*E$2*4</f>
        <v>10529.76671506742</v>
      </c>
      <c r="E86" s="26">
        <v>0.31344618274999997</v>
      </c>
      <c r="F86" s="27">
        <v>0.339744317482725</v>
      </c>
    </row>
    <row r="87" spans="1:6" ht="15.75">
      <c r="A87" s="7" t="s">
        <v>73</v>
      </c>
      <c r="B87" s="24" t="s">
        <v>225</v>
      </c>
      <c r="C87" s="28" t="s">
        <v>6</v>
      </c>
      <c r="D87" s="18">
        <f>E87*E$2*8+F87*E$2*4</f>
        <v>2002.8439683467443</v>
      </c>
      <c r="E87" s="26">
        <v>0.059619914999999996</v>
      </c>
      <c r="F87" s="27">
        <v>0.0646220258685</v>
      </c>
    </row>
    <row r="88" spans="1:6" ht="15.75">
      <c r="A88" s="7" t="s">
        <v>123</v>
      </c>
      <c r="B88" s="24" t="s">
        <v>226</v>
      </c>
      <c r="C88" s="28" t="s">
        <v>12</v>
      </c>
      <c r="D88" s="18">
        <f>E88*E$2*8+F88*E$2*4</f>
        <v>956.9143404323333</v>
      </c>
      <c r="E88" s="26">
        <v>0.028485070499999997</v>
      </c>
      <c r="F88" s="27">
        <v>0.03087496791495</v>
      </c>
    </row>
    <row r="89" spans="1:18" s="6" customFormat="1" ht="15.75">
      <c r="A89" s="7" t="s">
        <v>125</v>
      </c>
      <c r="B89" s="24" t="s">
        <v>227</v>
      </c>
      <c r="C89" s="28" t="s">
        <v>78</v>
      </c>
      <c r="D89" s="18">
        <f>E89*E$2*8+F89*E$2*4</f>
        <v>400.5687936693488</v>
      </c>
      <c r="E89" s="26">
        <v>0.011923982999999999</v>
      </c>
      <c r="F89" s="27">
        <v>0.0129244051737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6" ht="15.75">
      <c r="A90" s="7" t="s">
        <v>76</v>
      </c>
      <c r="B90" s="24" t="s">
        <v>228</v>
      </c>
      <c r="C90" s="1" t="s">
        <v>27</v>
      </c>
      <c r="D90" s="17" t="s">
        <v>27</v>
      </c>
      <c r="E90" s="26"/>
      <c r="F90" s="27"/>
    </row>
    <row r="91" spans="1:6" ht="15.75">
      <c r="A91" s="7" t="s">
        <v>229</v>
      </c>
      <c r="B91" s="29" t="s">
        <v>230</v>
      </c>
      <c r="C91" s="28" t="s">
        <v>78</v>
      </c>
      <c r="D91" s="18">
        <f>E91*E$2*8+F91*E$2*4</f>
        <v>122.39602028785657</v>
      </c>
      <c r="E91" s="26">
        <v>0.0036434392499999995</v>
      </c>
      <c r="F91" s="27">
        <v>0.003949123803074999</v>
      </c>
    </row>
    <row r="92" spans="1:6" ht="15.75">
      <c r="A92" s="7" t="s">
        <v>231</v>
      </c>
      <c r="B92" s="29" t="s">
        <v>232</v>
      </c>
      <c r="C92" s="25" t="s">
        <v>78</v>
      </c>
      <c r="D92" s="18">
        <f>E92*E$2*8+F92*E$2*4</f>
        <v>103.85116872909045</v>
      </c>
      <c r="E92" s="26">
        <v>0.003091403</v>
      </c>
      <c r="F92" s="27">
        <v>0.0033507717117000004</v>
      </c>
    </row>
    <row r="93" spans="1:6" ht="15.75">
      <c r="A93" s="7" t="s">
        <v>233</v>
      </c>
      <c r="B93" s="29" t="s">
        <v>234</v>
      </c>
      <c r="C93" s="25" t="s">
        <v>78</v>
      </c>
      <c r="D93" s="18">
        <f>E93*E$2*8+F93*E$2*4</f>
        <v>3.70897031175323</v>
      </c>
      <c r="E93" s="26">
        <v>0.00011040725</v>
      </c>
      <c r="F93" s="27">
        <v>0.00011967041827500002</v>
      </c>
    </row>
    <row r="94" spans="1:6" ht="15.75">
      <c r="A94" s="7" t="s">
        <v>235</v>
      </c>
      <c r="B94" s="29" t="s">
        <v>236</v>
      </c>
      <c r="C94" s="25" t="s">
        <v>78</v>
      </c>
      <c r="D94" s="18">
        <f>E94*E$2*8+F94*E$2*4</f>
        <v>18.54485155876615</v>
      </c>
      <c r="E94" s="26">
        <v>0.00055203625</v>
      </c>
      <c r="F94" s="27">
        <v>0.000598352091375</v>
      </c>
    </row>
    <row r="95" spans="1:6" ht="15.75">
      <c r="A95" s="23" t="s">
        <v>237</v>
      </c>
      <c r="B95" s="19" t="s">
        <v>238</v>
      </c>
      <c r="C95" s="1" t="s">
        <v>27</v>
      </c>
      <c r="D95" s="17" t="s">
        <v>27</v>
      </c>
      <c r="E95" s="26"/>
      <c r="F95" s="27"/>
    </row>
    <row r="96" spans="1:6" ht="15.75">
      <c r="A96" s="7" t="s">
        <v>69</v>
      </c>
      <c r="B96" s="29" t="s">
        <v>239</v>
      </c>
      <c r="C96" s="25" t="s">
        <v>4</v>
      </c>
      <c r="D96" s="18">
        <f>E96*E$2*8+F96*E$2*4</f>
        <v>32824.38725901608</v>
      </c>
      <c r="E96" s="26">
        <v>0.9771041624999999</v>
      </c>
      <c r="F96" s="27">
        <v>1.05908320173375</v>
      </c>
    </row>
    <row r="97" spans="1:6" ht="15.75">
      <c r="A97" s="7" t="s">
        <v>240</v>
      </c>
      <c r="B97" s="29" t="s">
        <v>1</v>
      </c>
      <c r="C97" s="1"/>
      <c r="D97" s="18">
        <f>E97*E$2*8+F97*E$2*4</f>
        <v>45449.72220022409</v>
      </c>
      <c r="E97" s="26">
        <v>1.3529304415</v>
      </c>
      <c r="F97" s="27">
        <v>1.4664413055418501</v>
      </c>
    </row>
    <row r="98" spans="1:6" ht="15.75">
      <c r="A98" s="7" t="s">
        <v>74</v>
      </c>
      <c r="B98" s="29" t="s">
        <v>241</v>
      </c>
      <c r="C98" s="1"/>
      <c r="D98" s="18">
        <f>E98*E$2*8+F98*E$2*4</f>
        <v>29054.218937118927</v>
      </c>
      <c r="E98" s="26">
        <v>0.8648751928749999</v>
      </c>
      <c r="F98" s="27">
        <v>0.9374382215572125</v>
      </c>
    </row>
    <row r="99" spans="1:18" s="6" customFormat="1" ht="15.75">
      <c r="A99" s="7"/>
      <c r="B99" s="4" t="s">
        <v>83</v>
      </c>
      <c r="C99" s="1" t="s">
        <v>33</v>
      </c>
      <c r="D99" s="20">
        <f>SUM(D29:D60)+SUM(D63:D70)+SUM(D72:D77)+SUM(D79:D80)+SUM(D82:D83)+SUM(D85:D89)+SUM(D91:D94)+SUM(D96:D98)</f>
        <v>475448.54219653795</v>
      </c>
      <c r="E99" s="21">
        <f>SUM(E29:E60)+SUM(E63:E70)+SUM(E72:E77)+SUM(E79:E80)+SUM(E82:E83)+SUM(E85:E89)+SUM(E91:E94)+SUM(E96:E98)</f>
        <v>12.3447972108425</v>
      </c>
      <c r="F99" s="21">
        <f>SUM(F29:F60)+SUM(F63:F70)+SUM(F72:F77)+SUM(F79:F80)+SUM(F82:F83)+SUM(F85:F89)+SUM(F91:F94)+SUM(F96:F98)</f>
        <v>13.380525696832184</v>
      </c>
      <c r="G99" s="39">
        <f>D99-I32</f>
        <v>414705.43247503147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4" ht="15.75">
      <c r="A100" s="41" t="s">
        <v>84</v>
      </c>
      <c r="B100" s="41"/>
      <c r="C100" s="41"/>
      <c r="D100" s="41"/>
    </row>
    <row r="101" spans="1:4" ht="15.75">
      <c r="A101" s="7" t="s">
        <v>85</v>
      </c>
      <c r="B101" s="1" t="s">
        <v>86</v>
      </c>
      <c r="C101" s="1" t="s">
        <v>87</v>
      </c>
      <c r="D101" s="34">
        <v>1</v>
      </c>
    </row>
    <row r="102" spans="1:4" ht="15.75">
      <c r="A102" s="7" t="s">
        <v>88</v>
      </c>
      <c r="B102" s="1" t="s">
        <v>89</v>
      </c>
      <c r="C102" s="1" t="s">
        <v>87</v>
      </c>
      <c r="D102" s="34">
        <v>1</v>
      </c>
    </row>
    <row r="103" spans="1:4" ht="15.75">
      <c r="A103" s="7" t="s">
        <v>90</v>
      </c>
      <c r="B103" s="1" t="s">
        <v>91</v>
      </c>
      <c r="C103" s="1" t="s">
        <v>87</v>
      </c>
      <c r="D103" s="35">
        <v>0</v>
      </c>
    </row>
    <row r="104" spans="1:4" ht="15.75">
      <c r="A104" s="7" t="s">
        <v>92</v>
      </c>
      <c r="B104" s="1" t="s">
        <v>93</v>
      </c>
      <c r="C104" s="1" t="s">
        <v>33</v>
      </c>
      <c r="D104" s="36">
        <v>-31938.48</v>
      </c>
    </row>
    <row r="105" spans="1:4" ht="15.75">
      <c r="A105" s="41" t="s">
        <v>94</v>
      </c>
      <c r="B105" s="41"/>
      <c r="C105" s="41"/>
      <c r="D105" s="41"/>
    </row>
    <row r="106" spans="1:4" ht="15.75">
      <c r="A106" s="7" t="s">
        <v>95</v>
      </c>
      <c r="B106" s="1" t="s">
        <v>32</v>
      </c>
      <c r="C106" s="1" t="s">
        <v>33</v>
      </c>
      <c r="D106" s="1">
        <v>0</v>
      </c>
    </row>
    <row r="107" spans="1:4" ht="31.5">
      <c r="A107" s="7" t="s">
        <v>96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99</v>
      </c>
      <c r="B110" s="1" t="s">
        <v>100</v>
      </c>
      <c r="C110" s="1" t="s">
        <v>33</v>
      </c>
      <c r="D110" s="1">
        <v>0</v>
      </c>
    </row>
    <row r="111" spans="1:4" ht="15.75">
      <c r="A111" s="7" t="s">
        <v>101</v>
      </c>
      <c r="B111" s="1" t="s">
        <v>61</v>
      </c>
      <c r="C111" s="1" t="s">
        <v>33</v>
      </c>
      <c r="D111" s="1">
        <v>0</v>
      </c>
    </row>
    <row r="112" spans="1:4" ht="15.75">
      <c r="A112" s="41" t="s">
        <v>102</v>
      </c>
      <c r="B112" s="41"/>
      <c r="C112" s="41"/>
      <c r="D112" s="41"/>
    </row>
    <row r="113" spans="1:4" ht="15.75">
      <c r="A113" s="7" t="s">
        <v>103</v>
      </c>
      <c r="B113" s="1" t="s">
        <v>86</v>
      </c>
      <c r="C113" s="1" t="s">
        <v>87</v>
      </c>
      <c r="D113" s="1">
        <v>0</v>
      </c>
    </row>
    <row r="114" spans="1:4" ht="15.75">
      <c r="A114" s="7" t="s">
        <v>104</v>
      </c>
      <c r="B114" s="1" t="s">
        <v>89</v>
      </c>
      <c r="C114" s="1" t="s">
        <v>87</v>
      </c>
      <c r="D114" s="1">
        <v>0</v>
      </c>
    </row>
    <row r="115" spans="1:4" ht="15.75">
      <c r="A115" s="7" t="s">
        <v>105</v>
      </c>
      <c r="B115" s="1" t="s">
        <v>106</v>
      </c>
      <c r="C115" s="1" t="s">
        <v>87</v>
      </c>
      <c r="D115" s="1">
        <v>0</v>
      </c>
    </row>
    <row r="116" spans="1:4" ht="15.75">
      <c r="A116" s="7" t="s">
        <v>107</v>
      </c>
      <c r="B116" s="1" t="s">
        <v>93</v>
      </c>
      <c r="C116" s="1" t="s">
        <v>33</v>
      </c>
      <c r="D116" s="1">
        <v>0</v>
      </c>
    </row>
    <row r="117" spans="1:4" ht="15.75">
      <c r="A117" s="41" t="s">
        <v>108</v>
      </c>
      <c r="B117" s="41"/>
      <c r="C117" s="41"/>
      <c r="D117" s="41"/>
    </row>
    <row r="118" spans="1:4" ht="15.75">
      <c r="A118" s="7" t="s">
        <v>109</v>
      </c>
      <c r="B118" s="1" t="s">
        <v>110</v>
      </c>
      <c r="C118" s="1" t="s">
        <v>87</v>
      </c>
      <c r="D118" s="35">
        <v>6</v>
      </c>
    </row>
    <row r="119" spans="1:4" ht="15.75">
      <c r="A119" s="7" t="s">
        <v>111</v>
      </c>
      <c r="B119" s="1" t="s">
        <v>112</v>
      </c>
      <c r="C119" s="1" t="s">
        <v>87</v>
      </c>
      <c r="D119" s="35">
        <v>0</v>
      </c>
    </row>
    <row r="120" spans="1:4" ht="31.5">
      <c r="A120" s="7" t="s">
        <v>113</v>
      </c>
      <c r="B120" s="1" t="s">
        <v>114</v>
      </c>
      <c r="C120" s="1" t="s">
        <v>33</v>
      </c>
      <c r="D120" s="37">
        <v>48700</v>
      </c>
    </row>
    <row r="121" spans="1:4" ht="15.75">
      <c r="A121" s="13"/>
      <c r="B121" s="8"/>
      <c r="C121" s="8"/>
      <c r="D121" s="8"/>
    </row>
    <row r="122" spans="1:4" ht="15.75">
      <c r="A122" s="13"/>
      <c r="B122" s="8"/>
      <c r="C122" s="8"/>
      <c r="D122" s="8"/>
    </row>
    <row r="125" spans="1:4" ht="15.75">
      <c r="A125" s="42"/>
      <c r="B125" s="42"/>
      <c r="D125" s="12"/>
    </row>
  </sheetData>
  <sheetProtection password="CC29" sheet="1" objects="1" scenarios="1" selectLockedCells="1" selectUnlockedCells="1"/>
  <mergeCells count="10">
    <mergeCell ref="F27:F28"/>
    <mergeCell ref="A112:D112"/>
    <mergeCell ref="A125:B125"/>
    <mergeCell ref="A117:D117"/>
    <mergeCell ref="A2:D2"/>
    <mergeCell ref="A26:D26"/>
    <mergeCell ref="A8:D8"/>
    <mergeCell ref="A100:D100"/>
    <mergeCell ref="A105:D105"/>
    <mergeCell ref="E27:E28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4" r:id="rId1"/>
  <rowBreaks count="2" manualBreakCount="2">
    <brk id="70" max="3" man="1"/>
    <brk id="129" max="3" man="1"/>
  </rowBreaks>
  <ignoredErrors>
    <ignoredError sqref="D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2020-03-20T11:18:12Z</cp:lastPrinted>
  <dcterms:created xsi:type="dcterms:W3CDTF">2010-07-19T21:32:50Z</dcterms:created>
  <dcterms:modified xsi:type="dcterms:W3CDTF">2023-03-20T10:57:12Z</dcterms:modified>
  <cp:category/>
  <cp:version/>
  <cp:contentType/>
  <cp:contentStatus/>
</cp:coreProperties>
</file>