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</externalReferences>
  <definedNames>
    <definedName name="_xlnm.Print_Area" localSheetId="0">'по форме'!$A$1:$D$116</definedName>
  </definedNames>
  <calcPr fullCalcOnLoad="1"/>
</workbook>
</file>

<file path=xl/sharedStrings.xml><?xml version="1.0" encoding="utf-8"?>
<sst xmlns="http://schemas.openxmlformats.org/spreadsheetml/2006/main" count="343" uniqueCount="240">
  <si>
    <t>Ремонт кровли</t>
  </si>
  <si>
    <t>Управление МКД</t>
  </si>
  <si>
    <t>Дератизация МОП</t>
  </si>
  <si>
    <t>Дезинсекция МОП</t>
  </si>
  <si>
    <t>круглосуточно</t>
  </si>
  <si>
    <t>6 раз в неделю</t>
  </si>
  <si>
    <t>1 раз в месяц</t>
  </si>
  <si>
    <t>2 раза в неделю</t>
  </si>
  <si>
    <t>Сдвигание свежевыпавшего снега (уборка асфальта после снегопада)</t>
  </si>
  <si>
    <t>5 раз в неделю</t>
  </si>
  <si>
    <t>1 раз в неделю</t>
  </si>
  <si>
    <t>3 раза в неделю</t>
  </si>
  <si>
    <t>2 раза в год</t>
  </si>
  <si>
    <t>Очистка придомовой территории от наледи и льда</t>
  </si>
  <si>
    <t>Ремонт системы отопления</t>
  </si>
  <si>
    <t>Ремонт стен (наружные поверхности)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</si>
  <si>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</si>
  <si>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</si>
  <si>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</si>
  <si>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</si>
  <si>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</si>
  <si>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</si>
  <si>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</si>
  <si>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</si>
  <si>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</si>
  <si>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</si>
  <si>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</si>
  <si>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</si>
  <si>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</si>
  <si>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</si>
  <si>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</si>
  <si>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</si>
  <si>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</si>
  <si>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</si>
  <si>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</si>
  <si>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</si>
  <si>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</si>
  <si>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</si>
  <si>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</si>
  <si>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</si>
  <si>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</si>
  <si>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</si>
  <si>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</si>
  <si>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</si>
  <si>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</si>
  <si>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</si>
  <si>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</si>
  <si>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</si>
  <si>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</si>
  <si>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</si>
  <si>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</si>
  <si>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</si>
  <si>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</si>
  <si>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</si>
  <si>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</si>
  <si>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</si>
  <si>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</si>
  <si>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</si>
  <si>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</si>
  <si>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</si>
  <si>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</si>
  <si>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</si>
  <si>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</si>
  <si>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</si>
  <si>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</si>
  <si>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23.1</t>
  </si>
  <si>
    <t>24.1</t>
  </si>
  <si>
    <t>25.1</t>
  </si>
  <si>
    <t>21.1</t>
  </si>
  <si>
    <t>26.1</t>
  </si>
  <si>
    <t>21.2</t>
  </si>
  <si>
    <t>22.2.1</t>
  </si>
  <si>
    <t>21.3</t>
  </si>
  <si>
    <t>24.3</t>
  </si>
  <si>
    <t>25.3</t>
  </si>
  <si>
    <t>26.3</t>
  </si>
  <si>
    <t>21.6</t>
  </si>
  <si>
    <t>25.6</t>
  </si>
  <si>
    <t>21.7</t>
  </si>
  <si>
    <t>1 раз в год</t>
  </si>
  <si>
    <t>21.8</t>
  </si>
  <si>
    <t>21.9</t>
  </si>
  <si>
    <t>21.11</t>
  </si>
  <si>
    <t>Итого</t>
  </si>
  <si>
    <t>Устранение протечек кровли входных козырьков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</si>
  <si>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</si>
  <si>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</si>
  <si>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</si>
  <si>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</si>
  <si>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</si>
  <si>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</si>
  <si>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</si>
  <si>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</si>
  <si>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</si>
  <si>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</si>
  <si>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</si>
  <si>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</si>
  <si>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</si>
  <si>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</si>
  <si>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</si>
  <si>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</si>
  <si>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</si>
  <si>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</si>
  <si>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</si>
  <si>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</si>
  <si>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</si>
  <si>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</si>
  <si>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</si>
  <si>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</si>
  <si>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</si>
  <si>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</si>
  <si>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</si>
  <si>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</si>
  <si>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</si>
  <si>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</si>
  <si>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</si>
  <si>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площадь</t>
  </si>
  <si>
    <t>Покос травы на земельном участке</t>
  </si>
  <si>
    <t>Очистка МОП МКД от мусора</t>
  </si>
  <si>
    <t>Содержание и ремонт систем водоотвода</t>
  </si>
  <si>
    <t>Мехуборка (асфальт) в зимний период</t>
  </si>
  <si>
    <t>Ремонт внутридомовых сетей водоснабжения</t>
  </si>
  <si>
    <t>21.4</t>
  </si>
  <si>
    <t>25.4</t>
  </si>
  <si>
    <t>21.5</t>
  </si>
  <si>
    <t>25.5</t>
  </si>
  <si>
    <t>21.10</t>
  </si>
  <si>
    <t>Периодичность</t>
  </si>
  <si>
    <t>Стоимость выполненных работ и услуг (руб.)</t>
  </si>
  <si>
    <t>21.</t>
  </si>
  <si>
    <t xml:space="preserve">       Текущий ремонт </t>
  </si>
  <si>
    <t>Ремонт просевшей отмостки</t>
  </si>
  <si>
    <t>по мере необх-мости</t>
  </si>
  <si>
    <t>Ремонт балконных козырьков</t>
  </si>
  <si>
    <t>Сбрасывание снега с крыш и козырьков, сбивание сосулек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</si>
  <si>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</si>
  <si>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</si>
  <si>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</si>
  <si>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21.12</t>
  </si>
  <si>
    <t>Ремонт, восстановление полов  помещений общего пользования</t>
  </si>
  <si>
    <t>21.13</t>
  </si>
  <si>
    <t>Ремонт и укрепление входных дверей в помещениях общего пользования</t>
  </si>
  <si>
    <t>21.14</t>
  </si>
  <si>
    <t>Замена разбитых стёкол, окон и дверей в помещениях общего пользования</t>
  </si>
  <si>
    <t>21.15</t>
  </si>
  <si>
    <t>21.16</t>
  </si>
  <si>
    <t>Ремонт внутридомовых сетей канализации</t>
  </si>
  <si>
    <t>21.17</t>
  </si>
  <si>
    <t>Промывка, регулировка и консервация системы отопления</t>
  </si>
  <si>
    <t>21.18</t>
  </si>
  <si>
    <t>21.19</t>
  </si>
  <si>
    <t>Ремонт, замена внутридомовых электрических сетей мест общего пользования</t>
  </si>
  <si>
    <t>21.20</t>
  </si>
  <si>
    <t>Ремонт общедомовых приборов учета системы электроснабжения</t>
  </si>
  <si>
    <t>21.21</t>
  </si>
  <si>
    <t>Ремонт, замена внутридомового электрооборудования общего пользования</t>
  </si>
  <si>
    <t>21.22</t>
  </si>
  <si>
    <t>Ремонт, замена осветительных установок помещений общего пользования</t>
  </si>
  <si>
    <t>21.23</t>
  </si>
  <si>
    <t>21.24</t>
  </si>
  <si>
    <t>21.25</t>
  </si>
  <si>
    <t>Ремонт контейнерных площадок</t>
  </si>
  <si>
    <t>21.26</t>
  </si>
  <si>
    <t>Объекты внешнего благоустройства (асфальтирование, зелёные насаждения)</t>
  </si>
  <si>
    <t>21.27</t>
  </si>
  <si>
    <t>21.28</t>
  </si>
  <si>
    <t>Содержание систем внутридомового газового оборудования</t>
  </si>
  <si>
    <t>по графику</t>
  </si>
  <si>
    <t>Ремонт и обслуживание кол.приборов учета тепловой энергии</t>
  </si>
  <si>
    <t>Ремонт и обслуживание кол.приборов учета хол.воды</t>
  </si>
  <si>
    <t>Поверка приборов учета тепловой энергии</t>
  </si>
  <si>
    <t>1 раз в 4 года</t>
  </si>
  <si>
    <t>22.</t>
  </si>
  <si>
    <t xml:space="preserve">          Уборка дворовой территории</t>
  </si>
  <si>
    <t>22.1.1</t>
  </si>
  <si>
    <t xml:space="preserve">            Работы по содержанию придомовой территории в холодный период года</t>
  </si>
  <si>
    <t>22.1.2</t>
  </si>
  <si>
    <t>8 раз в зимний период</t>
  </si>
  <si>
    <t>22.1.3</t>
  </si>
  <si>
    <t>Очистка придомовой территории от снега наносного происхождения</t>
  </si>
  <si>
    <t>22.1.4</t>
  </si>
  <si>
    <t>Уборка грунта в зимний период</t>
  </si>
  <si>
    <t>22.1.5</t>
  </si>
  <si>
    <t>22.1.6</t>
  </si>
  <si>
    <t>22.1.7</t>
  </si>
  <si>
    <t>Посыпка пескосоляной смесью вручную (асфальт) 20% территории</t>
  </si>
  <si>
    <t>22.1.8</t>
  </si>
  <si>
    <t>Уборка контейнерных площадок в зимний период</t>
  </si>
  <si>
    <t>22.1.9</t>
  </si>
  <si>
    <t>Сметание снега со ступеней и площадок</t>
  </si>
  <si>
    <t xml:space="preserve">           Работы по содержанию придомовой территории в тёплый период года</t>
  </si>
  <si>
    <t>22.2.2</t>
  </si>
  <si>
    <t>Подметание земельного участка в летний период-асфальт</t>
  </si>
  <si>
    <t>22.2.3</t>
  </si>
  <si>
    <t>Уборка грунта в летний период</t>
  </si>
  <si>
    <t>22.2.4</t>
  </si>
  <si>
    <t>2 раза в летний период</t>
  </si>
  <si>
    <t>22.2.5</t>
  </si>
  <si>
    <t>Уборка контейнерных площадок в летний период</t>
  </si>
  <si>
    <t>22.2.6</t>
  </si>
  <si>
    <t>Вывоз листвы с придомовой территории (весна, осень)</t>
  </si>
  <si>
    <t>22.2.7</t>
  </si>
  <si>
    <t>Подметание ступеней и площадок</t>
  </si>
  <si>
    <t>23.</t>
  </si>
  <si>
    <t xml:space="preserve">        Работы по дератизации и дезинсекции МОП</t>
  </si>
  <si>
    <t>4 раза в год</t>
  </si>
  <si>
    <t>23.2</t>
  </si>
  <si>
    <t>24.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</si>
  <si>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</si>
  <si>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</si>
  <si>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 кухня-2 р. в год</t>
  </si>
  <si>
    <t>24.2</t>
  </si>
  <si>
    <t>Проведение техосмотров и устранение незначит. неисправн. Дымоудаления</t>
  </si>
  <si>
    <t>Ремонт вентиляционных (дымовых) каналов</t>
  </si>
  <si>
    <t>25.</t>
  </si>
  <si>
    <t xml:space="preserve">          Содержание лестничных клеток</t>
  </si>
  <si>
    <t>Влажное подметание лестничных площадок и маршей 1-го этажа</t>
  </si>
  <si>
    <t>25.2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</si>
  <si>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</si>
  <si>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</si>
  <si>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</si>
  <si>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</si>
  <si>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Влажная протирка элементов лестничных клеток</t>
  </si>
  <si>
    <t>25.6.1</t>
  </si>
  <si>
    <t xml:space="preserve">     двери</t>
  </si>
  <si>
    <t>25.6.2</t>
  </si>
  <si>
    <t xml:space="preserve">     перила</t>
  </si>
  <si>
    <t>25.6.3</t>
  </si>
  <si>
    <t xml:space="preserve">     почтовые ящики</t>
  </si>
  <si>
    <t>26.</t>
  </si>
  <si>
    <t xml:space="preserve">         Прочие работы и услуги</t>
  </si>
  <si>
    <t>Аварийное обслуживание</t>
  </si>
  <si>
    <t>26.2</t>
  </si>
  <si>
    <t>Начисление платы, РКО, регистрационный учёт граждан</t>
  </si>
  <si>
    <t>Отчет об исполнении управляющей организацией ООО "ГУК "Привокзальная" договора управления за  2022 год                                                                                                               по дому №  7  ул. Шкатова в г. Липецке</t>
  </si>
  <si>
    <t>31.03.2023 г.</t>
  </si>
  <si>
    <t>01.01.2022 г.</t>
  </si>
  <si>
    <t>31.12.2022 г.</t>
  </si>
  <si>
    <t>01.01.22-31.07.22</t>
  </si>
  <si>
    <t>01.08.22-31.12.22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</si>
</sst>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  <numFmt numFmtId="183" formatCode="#,##0.0"/>
  </numFmts>
  <fonts count="42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thin">
        <color theme="2" tint="-0.24997000396251678"/>
      </bottom>
    </border>
    <border>
      <left style="thin"/>
      <right style="thin"/>
      <top>
        <color indexed="63"/>
      </top>
      <bottom style="thin"/>
    </border>
  </borders>
  <cellStyleXfs count="205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3" applyNumberFormat="0" applyAlignment="0" applyProtection="0"/>
    <xf numFmtId="0" fontId="24" fillId="27" borderId="4" applyNumberFormat="0" applyAlignment="0" applyProtection="0"/>
    <xf numFmtId="0" fontId="25" fillId="27" borderId="3" applyNumberFormat="0" applyAlignment="0" applyProtection="0"/>
    <xf numFmtId="17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8" borderId="9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9" fontId="21" fillId="0" borderId="0" applyFont="0" applyFill="0" applyBorder="0" applyAlignment="0" applyProtection="0"/>
    <xf numFmtId="0" fontId="35" fillId="0" borderId="11" applyNumberFormat="0" applyFill="0" applyAlignment="0" applyProtection="0"/>
    <xf numFmtId="0" fontId="36" fillId="0" borderId="0" applyNumberForma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38" fillId="0" borderId="12" xfId="0" applyFont="1" applyFill="1" applyBorder="1" applyAlignment="1">
      <alignment horizontal="center" vertical="center" wrapText="1"/>
    </xf>
    <xf numFmtId="4" fontId="38" fillId="0" borderId="0" xfId="0" applyNumberFormat="1" applyFont="1" applyFill="1" applyAlignment="1">
      <alignment horizontal="center" vertical="center" wrapText="1"/>
    </xf>
    <xf numFmtId="0" fontId="39" fillId="0" borderId="0" xfId="0" applyFont="1" applyFill="1" applyAlignment="1">
      <alignment/>
    </xf>
    <xf numFmtId="0" fontId="40" fillId="0" borderId="12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/>
    </xf>
    <xf numFmtId="49" fontId="38" fillId="0" borderId="12" xfId="0" applyNumberFormat="1" applyFont="1" applyFill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top" wrapText="1"/>
    </xf>
    <xf numFmtId="49" fontId="38" fillId="0" borderId="0" xfId="0" applyNumberFormat="1" applyFont="1" applyFill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top" wrapText="1"/>
    </xf>
    <xf numFmtId="0" fontId="38" fillId="0" borderId="0" xfId="0" applyFont="1" applyFill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8" fillId="0" borderId="14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  <xf numFmtId="49" fontId="38" fillId="0" borderId="13" xfId="0" applyNumberFormat="1" applyFont="1" applyFill="1" applyBorder="1" applyAlignment="1">
      <alignment horizontal="center" vertical="center" wrapText="1"/>
    </xf>
    <xf numFmtId="4" fontId="38" fillId="0" borderId="13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wrapText="1"/>
    </xf>
    <xf numFmtId="4" fontId="40" fillId="0" borderId="12" xfId="0" applyNumberFormat="1" applyFont="1" applyFill="1" applyBorder="1" applyAlignment="1">
      <alignment horizontal="right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wrapText="1"/>
    </xf>
    <xf numFmtId="0" fontId="3" fillId="0" borderId="12" xfId="0" applyFont="1" applyFill="1" applyBorder="1" applyAlignment="1">
      <alignment horizontal="center"/>
    </xf>
    <xf numFmtId="179" fontId="3" fillId="0" borderId="12" xfId="0" applyNumberFormat="1" applyFont="1" applyFill="1" applyBorder="1" applyAlignment="1">
      <alignment/>
    </xf>
    <xf numFmtId="179" fontId="3" fillId="0" borderId="12" xfId="0" applyNumberFormat="1" applyFont="1" applyFill="1" applyBorder="1" applyAlignment="1">
      <alignment horizontal="right"/>
    </xf>
    <xf numFmtId="0" fontId="4" fillId="0" borderId="16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/>
    </xf>
    <xf numFmtId="0" fontId="3" fillId="0" borderId="12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1" fontId="38" fillId="0" borderId="12" xfId="0" applyNumberFormat="1" applyFont="1" applyFill="1" applyBorder="1" applyAlignment="1">
      <alignment horizontal="center" vertical="center" wrapText="1"/>
    </xf>
    <xf numFmtId="2" fontId="38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9" fontId="40" fillId="0" borderId="0" xfId="0" applyNumberFormat="1" applyFont="1" applyFill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1\&#1043;&#1059;&#1050;\&#1059;&#1087;&#1088;&#1072;&#1074;&#1083;&#1077;&#1085;&#1080;&#1077;%20&#1059;&#1054;%202021\&#1091;&#1083;.%20&#1064;&#1082;&#1072;&#1090;&#1086;&#1074;&#1072;,%20&#1076;.%207%2020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2%20&#1074;%20&#1087;&#1088;&#1086;&#1094;&#1077;&#1089;&#1089;&#1077;\&#1058;&#1072;&#1088;&#1080;&#1092;%20&#1075;&#1086;&#1076;%20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1032.67</v>
          </cell>
        </row>
        <row r="24">
          <cell r="D24">
            <v>-251416.87994440013</v>
          </cell>
        </row>
        <row r="25">
          <cell r="D25">
            <v>16651.07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 2022"/>
      <sheetName val="Плеханова 3 2022"/>
      <sheetName val="УК 2021"/>
      <sheetName val="Плеханова  3, с 01.05.2021"/>
      <sheetName val="УК 2020"/>
      <sheetName val="Плеханова 3 с 01.05.2020"/>
      <sheetName val="ГУК 2022"/>
      <sheetName val="ГУК 2021"/>
      <sheetName val="Желябова 4 с 01.07.2021"/>
      <sheetName val="ГУК 2020"/>
      <sheetName val="4 Пятилетка 5 с 01.04.2020"/>
      <sheetName val="Кротевича 5 2021-2022"/>
      <sheetName val="ГУК 2019"/>
      <sheetName val="УК 2019"/>
      <sheetName val="Плеханова 3 с 01.09.18"/>
      <sheetName val="Зегеля 21а"/>
      <sheetName val="Зегеля 21а СТОЯНКА"/>
      <sheetName val="Зегеля 21а с 01.10.2021"/>
      <sheetName val="Зегеля 21а с 01.10.22"/>
      <sheetName val="Шкатова 4 с 01.04.22"/>
      <sheetName val="Шкатова 4 с 01.04.2021"/>
      <sheetName val="Шкатова 4 с 01.04.2020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6">
        <row r="124">
          <cell r="AX124">
            <v>36953.242667045124</v>
          </cell>
        </row>
        <row r="125">
          <cell r="AX125">
            <v>39850.60073625883</v>
          </cell>
        </row>
        <row r="126">
          <cell r="AX126">
            <v>9453.877433789374</v>
          </cell>
        </row>
      </sheetData>
      <sheetData sheetId="7">
        <row r="124">
          <cell r="AX124">
            <v>47729.99329630333</v>
          </cell>
        </row>
        <row r="125">
          <cell r="AX125">
            <v>51479.22389497403</v>
          </cell>
        </row>
        <row r="126">
          <cell r="AX126">
            <v>12210.931273461687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6"/>
  <sheetViews>
    <sheetView tabSelected="1" view="pageBreakPreview" zoomScaleNormal="91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S10" sqref="S10"/>
    </sheetView>
  </sheetViews>
  <sheetFormatPr defaultColWidth="9.140625" defaultRowHeight="15"/>
  <cols>
    <col min="1" max="1" width="9.140625" style="10" customWidth="1"/>
    <col min="2" max="2" width="62.421875" style="12" customWidth="1"/>
    <col min="3" max="3" width="24.28125" style="12" customWidth="1"/>
    <col min="4" max="4" width="62.7109375" style="12" customWidth="1"/>
    <col min="5" max="5" width="18.7109375" style="2" hidden="1" customWidth="1"/>
    <col min="6" max="6" width="17.8515625" style="12" hidden="1" customWidth="1"/>
    <col min="7" max="8" width="14.00390625" style="12" hidden="1" customWidth="1"/>
    <col min="9" max="11" width="9.140625" style="12" hidden="1" customWidth="1"/>
    <col min="12" max="16" width="9.140625" style="12" customWidth="1"/>
    <col min="17" max="16384" width="9.140625" style="3" customWidth="1"/>
  </cols>
  <sheetData>
    <row r="1" ht="15.75">
      <c r="E1" s="2" t="s">
        <v>116</v>
      </c>
    </row>
    <row r="2" spans="1:16" s="6" customFormat="1" ht="33.75" customHeight="1">
      <c r="A2" s="41" t="s">
        <v>234</v>
      </c>
      <c r="B2" s="41"/>
      <c r="C2" s="41"/>
      <c r="D2" s="41"/>
      <c r="E2" s="2">
        <v>1274.3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4" spans="1:4" ht="15.75">
      <c r="A4" s="7" t="s">
        <v>22</v>
      </c>
      <c r="B4" s="1" t="s">
        <v>23</v>
      </c>
      <c r="C4" s="1" t="s">
        <v>24</v>
      </c>
      <c r="D4" s="1" t="s">
        <v>25</v>
      </c>
    </row>
    <row r="5" spans="1:4" ht="15.75">
      <c r="A5" s="7" t="s">
        <v>28</v>
      </c>
      <c r="B5" s="1" t="s">
        <v>26</v>
      </c>
      <c r="C5" s="1" t="s">
        <v>27</v>
      </c>
      <c r="D5" s="1" t="s">
        <v>235</v>
      </c>
    </row>
    <row r="6" spans="1:4" ht="15.75">
      <c r="A6" s="7" t="s">
        <v>29</v>
      </c>
      <c r="B6" s="1" t="s">
        <v>30</v>
      </c>
      <c r="C6" s="1" t="s">
        <v>27</v>
      </c>
      <c r="D6" s="1" t="s">
        <v>236</v>
      </c>
    </row>
    <row r="7" spans="1:4" ht="15.75">
      <c r="A7" s="7" t="s">
        <v>16</v>
      </c>
      <c r="B7" s="1" t="s">
        <v>31</v>
      </c>
      <c r="C7" s="1" t="s">
        <v>27</v>
      </c>
      <c r="D7" s="1" t="s">
        <v>237</v>
      </c>
    </row>
    <row r="8" spans="1:4" ht="42.75" customHeight="1">
      <c r="A8" s="40" t="s">
        <v>63</v>
      </c>
      <c r="B8" s="40"/>
      <c r="C8" s="40"/>
      <c r="D8" s="40"/>
    </row>
    <row r="9" spans="1:4" ht="15.75">
      <c r="A9" s="7" t="s">
        <v>17</v>
      </c>
      <c r="B9" s="1" t="s">
        <v>32</v>
      </c>
      <c r="C9" s="1" t="s">
        <v>33</v>
      </c>
      <c r="D9" s="24">
        <f>'[1]по форме'!$D$23</f>
        <v>1032.67</v>
      </c>
    </row>
    <row r="10" spans="1:4" ht="15.75">
      <c r="A10" s="7" t="s">
        <v>18</v>
      </c>
      <c r="B10" s="1" t="s">
        <v>34</v>
      </c>
      <c r="C10" s="1" t="s">
        <v>33</v>
      </c>
      <c r="D10" s="24">
        <f>'[1]по форме'!$D$24</f>
        <v>-251416.87994440013</v>
      </c>
    </row>
    <row r="11" spans="1:4" ht="15.75">
      <c r="A11" s="7" t="s">
        <v>35</v>
      </c>
      <c r="B11" s="1" t="s">
        <v>36</v>
      </c>
      <c r="C11" s="1" t="s">
        <v>33</v>
      </c>
      <c r="D11" s="24">
        <f>'[1]по форме'!$D$25</f>
        <v>16651.07</v>
      </c>
    </row>
    <row r="12" spans="1:4" ht="31.5">
      <c r="A12" s="7" t="s">
        <v>37</v>
      </c>
      <c r="B12" s="1" t="s">
        <v>38</v>
      </c>
      <c r="C12" s="1" t="s">
        <v>33</v>
      </c>
      <c r="D12" s="24">
        <f>D13+D14+D15</f>
        <v>197677.86930183237</v>
      </c>
    </row>
    <row r="13" spans="1:4" ht="15.75">
      <c r="A13" s="7" t="s">
        <v>54</v>
      </c>
      <c r="B13" s="11" t="s">
        <v>39</v>
      </c>
      <c r="C13" s="1" t="s">
        <v>33</v>
      </c>
      <c r="D13" s="24">
        <f>'[2]ГУК 2022'!$AX$125+'[2]ГУК 2021'!$AX$125</f>
        <v>91329.82463123286</v>
      </c>
    </row>
    <row r="14" spans="1:4" ht="15.75">
      <c r="A14" s="7" t="s">
        <v>55</v>
      </c>
      <c r="B14" s="11" t="s">
        <v>40</v>
      </c>
      <c r="C14" s="1" t="s">
        <v>33</v>
      </c>
      <c r="D14" s="24">
        <f>'[2]ГУК 2022'!$AX$124+'[2]ГУК 2021'!$AX$124</f>
        <v>84683.23596334844</v>
      </c>
    </row>
    <row r="15" spans="1:4" ht="15.75">
      <c r="A15" s="7" t="s">
        <v>56</v>
      </c>
      <c r="B15" s="11" t="s">
        <v>41</v>
      </c>
      <c r="C15" s="1" t="s">
        <v>33</v>
      </c>
      <c r="D15" s="24">
        <f>'[2]ГУК 2022'!$AX$126+'[2]ГУК 2021'!$AX$126</f>
        <v>21664.80870725106</v>
      </c>
    </row>
    <row r="16" spans="1:6" ht="15.75">
      <c r="A16" s="11" t="s">
        <v>42</v>
      </c>
      <c r="B16" s="11" t="s">
        <v>43</v>
      </c>
      <c r="C16" s="11" t="s">
        <v>33</v>
      </c>
      <c r="D16" s="9">
        <f>D17</f>
        <v>168457.28930183235</v>
      </c>
      <c r="E16" s="2">
        <v>168457.29</v>
      </c>
      <c r="F16" s="2">
        <f>D16-E16</f>
        <v>-0.00069816765608266</v>
      </c>
    </row>
    <row r="17" spans="1:4" ht="31.5">
      <c r="A17" s="11" t="s">
        <v>19</v>
      </c>
      <c r="B17" s="11" t="s">
        <v>57</v>
      </c>
      <c r="C17" s="11" t="s">
        <v>33</v>
      </c>
      <c r="D17" s="9">
        <f>D12-D25+D100+D116</f>
        <v>168457.28930183235</v>
      </c>
    </row>
    <row r="18" spans="1:4" ht="31.5">
      <c r="A18" s="11" t="s">
        <v>44</v>
      </c>
      <c r="B18" s="11" t="s">
        <v>58</v>
      </c>
      <c r="C18" s="11" t="s">
        <v>33</v>
      </c>
      <c r="D18" s="9">
        <v>0</v>
      </c>
    </row>
    <row r="19" spans="1:4" ht="15.75">
      <c r="A19" s="11" t="s">
        <v>20</v>
      </c>
      <c r="B19" s="11" t="s">
        <v>45</v>
      </c>
      <c r="C19" s="11" t="s">
        <v>33</v>
      </c>
      <c r="D19" s="9">
        <v>0</v>
      </c>
    </row>
    <row r="20" spans="1:4" ht="15.75">
      <c r="A20" s="11" t="s">
        <v>21</v>
      </c>
      <c r="B20" s="11" t="s">
        <v>46</v>
      </c>
      <c r="C20" s="11" t="s">
        <v>33</v>
      </c>
      <c r="D20" s="9">
        <v>0</v>
      </c>
    </row>
    <row r="21" spans="1:4" ht="15.75">
      <c r="A21" s="11" t="s">
        <v>47</v>
      </c>
      <c r="B21" s="11" t="s">
        <v>48</v>
      </c>
      <c r="C21" s="11" t="s">
        <v>33</v>
      </c>
      <c r="D21" s="9">
        <v>0</v>
      </c>
    </row>
    <row r="22" spans="1:4" ht="15.75">
      <c r="A22" s="11" t="s">
        <v>49</v>
      </c>
      <c r="B22" s="11" t="s">
        <v>50</v>
      </c>
      <c r="C22" s="11" t="s">
        <v>33</v>
      </c>
      <c r="D22" s="9">
        <f>D16+D10+D9</f>
        <v>-81926.92064256778</v>
      </c>
    </row>
    <row r="23" spans="1:4" ht="15.75">
      <c r="A23" s="11" t="s">
        <v>51</v>
      </c>
      <c r="B23" s="11" t="s">
        <v>59</v>
      </c>
      <c r="C23" s="11" t="s">
        <v>33</v>
      </c>
      <c r="D23" s="9">
        <v>121.42</v>
      </c>
    </row>
    <row r="24" spans="1:4" ht="15.75">
      <c r="A24" s="11" t="s">
        <v>52</v>
      </c>
      <c r="B24" s="11" t="s">
        <v>60</v>
      </c>
      <c r="C24" s="11" t="s">
        <v>33</v>
      </c>
      <c r="D24" s="9">
        <f>D22-D95</f>
        <v>-279604.7860132501</v>
      </c>
    </row>
    <row r="25" spans="1:6" ht="15.75">
      <c r="A25" s="11" t="s">
        <v>53</v>
      </c>
      <c r="B25" s="11" t="s">
        <v>61</v>
      </c>
      <c r="C25" s="11" t="s">
        <v>33</v>
      </c>
      <c r="D25" s="9">
        <v>21414.35</v>
      </c>
      <c r="E25" s="2">
        <f>D25+F16</f>
        <v>21414.349301832342</v>
      </c>
      <c r="F25" s="2"/>
    </row>
    <row r="26" spans="1:4" ht="35.25" customHeight="1">
      <c r="A26" s="40" t="s">
        <v>62</v>
      </c>
      <c r="B26" s="40"/>
      <c r="C26" s="40"/>
      <c r="D26" s="40"/>
    </row>
    <row r="27" spans="1:16" s="6" customFormat="1" ht="33" customHeight="1">
      <c r="A27" s="25" t="s">
        <v>22</v>
      </c>
      <c r="B27" s="4" t="s">
        <v>64</v>
      </c>
      <c r="C27" s="4" t="s">
        <v>127</v>
      </c>
      <c r="D27" s="13" t="s">
        <v>128</v>
      </c>
      <c r="E27" s="39" t="s">
        <v>238</v>
      </c>
      <c r="F27" s="39" t="s">
        <v>239</v>
      </c>
      <c r="G27" s="5"/>
      <c r="H27" s="5"/>
      <c r="I27" s="5"/>
      <c r="J27" s="5"/>
      <c r="K27" s="5"/>
      <c r="L27" s="5"/>
      <c r="M27" s="5"/>
      <c r="N27" s="5"/>
      <c r="O27" s="5"/>
      <c r="P27" s="5"/>
    </row>
    <row r="28" spans="1:6" ht="15.75">
      <c r="A28" s="25" t="s">
        <v>129</v>
      </c>
      <c r="B28" s="14" t="s">
        <v>130</v>
      </c>
      <c r="C28" s="15" t="s">
        <v>27</v>
      </c>
      <c r="D28" s="16" t="s">
        <v>27</v>
      </c>
      <c r="E28" s="39"/>
      <c r="F28" s="39"/>
    </row>
    <row r="29" spans="1:6" ht="15.75">
      <c r="A29" s="17" t="s">
        <v>68</v>
      </c>
      <c r="B29" s="26" t="s">
        <v>131</v>
      </c>
      <c r="C29" s="27" t="s">
        <v>132</v>
      </c>
      <c r="D29" s="18">
        <f>E29*E$2*7+F29*E$2*5</f>
        <v>545.6688884777188</v>
      </c>
      <c r="E29" s="28">
        <v>0.03447889970399999</v>
      </c>
      <c r="F29" s="29">
        <v>0.037371679389165594</v>
      </c>
    </row>
    <row r="30" spans="1:6" ht="15.75">
      <c r="A30" s="17" t="s">
        <v>70</v>
      </c>
      <c r="B30" s="26" t="s">
        <v>118</v>
      </c>
      <c r="C30" s="27" t="s">
        <v>132</v>
      </c>
      <c r="D30" s="18">
        <f aca="true" t="shared" si="0" ref="D30:D56">E30*E$2*7+F30*E$2*5</f>
        <v>368.02240741809874</v>
      </c>
      <c r="E30" s="28">
        <v>0.023254042776</v>
      </c>
      <c r="F30" s="29">
        <v>0.0252050569649064</v>
      </c>
    </row>
    <row r="31" spans="1:6" ht="15.75">
      <c r="A31" s="17" t="s">
        <v>72</v>
      </c>
      <c r="B31" s="26" t="s">
        <v>84</v>
      </c>
      <c r="C31" s="27" t="s">
        <v>132</v>
      </c>
      <c r="D31" s="18">
        <f t="shared" si="0"/>
        <v>327.0760250401049</v>
      </c>
      <c r="E31" s="28">
        <v>0.020666784749999997</v>
      </c>
      <c r="F31" s="29">
        <v>0.022400727990524998</v>
      </c>
    </row>
    <row r="32" spans="1:6" ht="15.75">
      <c r="A32" s="17" t="s">
        <v>122</v>
      </c>
      <c r="B32" s="26" t="s">
        <v>133</v>
      </c>
      <c r="C32" s="27" t="s">
        <v>132</v>
      </c>
      <c r="D32" s="18">
        <f t="shared" si="0"/>
        <v>995.5133415112559</v>
      </c>
      <c r="E32" s="28">
        <v>0.062902990038</v>
      </c>
      <c r="F32" s="29">
        <v>0.0681805509021882</v>
      </c>
    </row>
    <row r="33" spans="1:16" s="6" customFormat="1" ht="15.75">
      <c r="A33" s="17" t="s">
        <v>124</v>
      </c>
      <c r="B33" s="26" t="s">
        <v>0</v>
      </c>
      <c r="C33" s="27" t="s">
        <v>132</v>
      </c>
      <c r="D33" s="18">
        <f t="shared" si="0"/>
        <v>10299.21739345475</v>
      </c>
      <c r="E33" s="28">
        <v>0.650771357937</v>
      </c>
      <c r="F33" s="29">
        <v>0.7053710748679144</v>
      </c>
      <c r="G33" s="5"/>
      <c r="H33" s="5"/>
      <c r="I33" s="5"/>
      <c r="J33" s="5"/>
      <c r="K33" s="5"/>
      <c r="L33" s="5"/>
      <c r="M33" s="5"/>
      <c r="N33" s="5"/>
      <c r="O33" s="5"/>
      <c r="P33" s="5"/>
    </row>
    <row r="34" spans="1:6" ht="15.75">
      <c r="A34" s="17" t="s">
        <v>76</v>
      </c>
      <c r="B34" s="26" t="s">
        <v>134</v>
      </c>
      <c r="C34" s="27" t="s">
        <v>132</v>
      </c>
      <c r="D34" s="18">
        <f t="shared" si="0"/>
        <v>1189.5666631782933</v>
      </c>
      <c r="E34" s="28">
        <v>0.07516453757399999</v>
      </c>
      <c r="F34" s="29">
        <v>0.0814708422764586</v>
      </c>
    </row>
    <row r="35" spans="1:6" ht="15.75">
      <c r="A35" s="17" t="s">
        <v>78</v>
      </c>
      <c r="B35" s="26" t="s">
        <v>119</v>
      </c>
      <c r="C35" s="27" t="s">
        <v>132</v>
      </c>
      <c r="D35" s="18">
        <f t="shared" si="0"/>
        <v>1884.9302924135566</v>
      </c>
      <c r="E35" s="28">
        <v>0.11910212195249999</v>
      </c>
      <c r="F35" s="29">
        <v>0.12909478998431476</v>
      </c>
    </row>
    <row r="36" spans="1:8" ht="15.75">
      <c r="A36" s="17" t="s">
        <v>80</v>
      </c>
      <c r="B36" s="26" t="s">
        <v>15</v>
      </c>
      <c r="C36" s="27" t="s">
        <v>132</v>
      </c>
      <c r="D36" s="18">
        <f t="shared" si="0"/>
        <v>3291.8168744995774</v>
      </c>
      <c r="E36" s="28">
        <v>0.20799834158849997</v>
      </c>
      <c r="F36" s="29">
        <v>0.22544940244777514</v>
      </c>
      <c r="H36" s="2"/>
    </row>
    <row r="37" spans="1:6" ht="31.5">
      <c r="A37" s="17" t="s">
        <v>81</v>
      </c>
      <c r="B37" s="26" t="s">
        <v>135</v>
      </c>
      <c r="C37" s="27" t="s">
        <v>132</v>
      </c>
      <c r="D37" s="18">
        <f t="shared" si="0"/>
        <v>14.762620589647984</v>
      </c>
      <c r="E37" s="28">
        <v>0.0009327981224999999</v>
      </c>
      <c r="F37" s="29">
        <v>0.00101105988497775</v>
      </c>
    </row>
    <row r="38" spans="1:6" ht="15.75">
      <c r="A38" s="17" t="s">
        <v>126</v>
      </c>
      <c r="B38" s="26" t="s">
        <v>136</v>
      </c>
      <c r="C38" s="27" t="s">
        <v>132</v>
      </c>
      <c r="D38" s="18">
        <f t="shared" si="0"/>
        <v>2538.7817861464323</v>
      </c>
      <c r="E38" s="28">
        <v>0.16041670035299999</v>
      </c>
      <c r="F38" s="29">
        <v>0.17387566151261669</v>
      </c>
    </row>
    <row r="39" spans="1:8" ht="15.75">
      <c r="A39" s="17" t="s">
        <v>82</v>
      </c>
      <c r="B39" s="26" t="s">
        <v>137</v>
      </c>
      <c r="C39" s="27" t="s">
        <v>132</v>
      </c>
      <c r="D39" s="18">
        <f t="shared" si="0"/>
        <v>6185.042993078661</v>
      </c>
      <c r="E39" s="28">
        <v>0.3908111338695</v>
      </c>
      <c r="F39" s="29">
        <v>0.42360018800115107</v>
      </c>
      <c r="H39" s="2"/>
    </row>
    <row r="40" spans="1:6" ht="31.5">
      <c r="A40" s="17" t="s">
        <v>138</v>
      </c>
      <c r="B40" s="26" t="s">
        <v>139</v>
      </c>
      <c r="C40" s="27" t="s">
        <v>132</v>
      </c>
      <c r="D40" s="18">
        <f t="shared" si="0"/>
        <v>78.63968429072364</v>
      </c>
      <c r="E40" s="28">
        <v>0.004968965327999999</v>
      </c>
      <c r="F40" s="29">
        <v>0.0053858615190192</v>
      </c>
    </row>
    <row r="41" spans="1:6" ht="31.5">
      <c r="A41" s="17" t="s">
        <v>140</v>
      </c>
      <c r="B41" s="26" t="s">
        <v>141</v>
      </c>
      <c r="C41" s="27" t="s">
        <v>132</v>
      </c>
      <c r="D41" s="18">
        <f t="shared" si="0"/>
        <v>284.0611078010469</v>
      </c>
      <c r="E41" s="28">
        <v>0.0179488232745</v>
      </c>
      <c r="F41" s="29">
        <v>0.01945472954723055</v>
      </c>
    </row>
    <row r="42" spans="1:6" ht="31.5">
      <c r="A42" s="17" t="s">
        <v>142</v>
      </c>
      <c r="B42" s="26" t="s">
        <v>143</v>
      </c>
      <c r="C42" s="27" t="s">
        <v>132</v>
      </c>
      <c r="D42" s="18">
        <f t="shared" si="0"/>
        <v>1704.366646806281</v>
      </c>
      <c r="E42" s="28">
        <v>0.10769293964699998</v>
      </c>
      <c r="F42" s="29">
        <v>0.1167283772833833</v>
      </c>
    </row>
    <row r="43" spans="1:6" ht="15.75">
      <c r="A43" s="17" t="s">
        <v>144</v>
      </c>
      <c r="B43" s="26" t="s">
        <v>121</v>
      </c>
      <c r="C43" s="27" t="s">
        <v>132</v>
      </c>
      <c r="D43" s="18">
        <f t="shared" si="0"/>
        <v>3093.213120913568</v>
      </c>
      <c r="E43" s="28">
        <v>0.19501289802449998</v>
      </c>
      <c r="F43" s="29">
        <v>0.21245838016875557</v>
      </c>
    </row>
    <row r="44" spans="1:6" ht="15.75">
      <c r="A44" s="17" t="s">
        <v>145</v>
      </c>
      <c r="B44" s="26" t="s">
        <v>146</v>
      </c>
      <c r="C44" s="27" t="s">
        <v>132</v>
      </c>
      <c r="D44" s="18">
        <f t="shared" si="0"/>
        <v>5640.328812998356</v>
      </c>
      <c r="E44" s="28">
        <v>0.3563925588345</v>
      </c>
      <c r="F44" s="29">
        <v>0.38629389452071455</v>
      </c>
    </row>
    <row r="45" spans="1:6" ht="15.75">
      <c r="A45" s="17" t="s">
        <v>147</v>
      </c>
      <c r="B45" s="26" t="s">
        <v>148</v>
      </c>
      <c r="C45" s="27" t="s">
        <v>132</v>
      </c>
      <c r="D45" s="18">
        <f t="shared" si="0"/>
        <v>745.6095785954783</v>
      </c>
      <c r="E45" s="28">
        <v>0.0471124493655</v>
      </c>
      <c r="F45" s="29">
        <v>0.051065183867265454</v>
      </c>
    </row>
    <row r="46" spans="1:6" ht="15.75">
      <c r="A46" s="17" t="s">
        <v>149</v>
      </c>
      <c r="B46" s="26" t="s">
        <v>14</v>
      </c>
      <c r="C46" s="27" t="s">
        <v>132</v>
      </c>
      <c r="D46" s="18">
        <f t="shared" si="0"/>
        <v>12267.914507848847</v>
      </c>
      <c r="E46" s="28">
        <v>0.7751664110325</v>
      </c>
      <c r="F46" s="29">
        <v>0.8402028729181268</v>
      </c>
    </row>
    <row r="47" spans="1:6" ht="31.5">
      <c r="A47" s="17" t="s">
        <v>150</v>
      </c>
      <c r="B47" s="26" t="s">
        <v>151</v>
      </c>
      <c r="C47" s="27" t="s">
        <v>132</v>
      </c>
      <c r="D47" s="18">
        <f t="shared" si="0"/>
        <v>1276.1445709956658</v>
      </c>
      <c r="E47" s="28">
        <v>0.08063509135349999</v>
      </c>
      <c r="F47" s="29">
        <v>0.08740037551805864</v>
      </c>
    </row>
    <row r="48" spans="1:6" ht="31.5">
      <c r="A48" s="17" t="s">
        <v>152</v>
      </c>
      <c r="B48" s="26" t="s">
        <v>153</v>
      </c>
      <c r="C48" s="27" t="s">
        <v>132</v>
      </c>
      <c r="D48" s="18">
        <f t="shared" si="0"/>
        <v>2777.900880128455</v>
      </c>
      <c r="E48" s="28">
        <v>0.17552579569049997</v>
      </c>
      <c r="F48" s="29">
        <v>0.19025240994893294</v>
      </c>
    </row>
    <row r="49" spans="1:6" ht="31.5">
      <c r="A49" s="17" t="s">
        <v>154</v>
      </c>
      <c r="B49" s="26" t="s">
        <v>155</v>
      </c>
      <c r="C49" s="27" t="s">
        <v>132</v>
      </c>
      <c r="D49" s="18">
        <f t="shared" si="0"/>
        <v>1014.8727062366027</v>
      </c>
      <c r="E49" s="28">
        <v>0.0641262402705</v>
      </c>
      <c r="F49" s="29">
        <v>0.06950643182919496</v>
      </c>
    </row>
    <row r="50" spans="1:6" ht="31.5">
      <c r="A50" s="17" t="s">
        <v>156</v>
      </c>
      <c r="B50" s="26" t="s">
        <v>157</v>
      </c>
      <c r="C50" s="27" t="s">
        <v>132</v>
      </c>
      <c r="D50" s="18">
        <f t="shared" si="0"/>
        <v>1964.2771681097722</v>
      </c>
      <c r="E50" s="28">
        <v>0.12411577222049998</v>
      </c>
      <c r="F50" s="29">
        <v>0.13452908550979994</v>
      </c>
    </row>
    <row r="51" spans="1:6" ht="15.75">
      <c r="A51" s="17" t="s">
        <v>158</v>
      </c>
      <c r="B51" s="26" t="s">
        <v>161</v>
      </c>
      <c r="C51" s="27" t="s">
        <v>132</v>
      </c>
      <c r="D51" s="18">
        <f t="shared" si="0"/>
        <v>417.0130920335653</v>
      </c>
      <c r="E51" s="28">
        <v>0.0263495919945</v>
      </c>
      <c r="F51" s="29">
        <v>0.028560322762838552</v>
      </c>
    </row>
    <row r="52" spans="1:6" ht="31.5">
      <c r="A52" s="17" t="s">
        <v>159</v>
      </c>
      <c r="B52" s="26" t="s">
        <v>163</v>
      </c>
      <c r="C52" s="27" t="s">
        <v>132</v>
      </c>
      <c r="D52" s="18">
        <f t="shared" si="0"/>
        <v>5120.189534258902</v>
      </c>
      <c r="E52" s="28">
        <v>0.3235267854645</v>
      </c>
      <c r="F52" s="29">
        <v>0.35067068276497154</v>
      </c>
    </row>
    <row r="53" spans="1:6" ht="15.75">
      <c r="A53" s="17" t="s">
        <v>160</v>
      </c>
      <c r="B53" s="26" t="s">
        <v>166</v>
      </c>
      <c r="C53" s="27" t="s">
        <v>167</v>
      </c>
      <c r="D53" s="18">
        <f t="shared" si="0"/>
        <v>8560.02156992798</v>
      </c>
      <c r="E53" s="28">
        <v>0.5408776849949999</v>
      </c>
      <c r="F53" s="29">
        <v>0.5862573227660804</v>
      </c>
    </row>
    <row r="54" spans="1:6" ht="31.5">
      <c r="A54" s="17" t="s">
        <v>162</v>
      </c>
      <c r="B54" s="26" t="s">
        <v>168</v>
      </c>
      <c r="C54" s="27" t="s">
        <v>6</v>
      </c>
      <c r="D54" s="18">
        <f t="shared" si="0"/>
        <v>4944.71766677117</v>
      </c>
      <c r="E54" s="28">
        <v>0.3124393347269999</v>
      </c>
      <c r="F54" s="29">
        <v>0.33865299491059525</v>
      </c>
    </row>
    <row r="55" spans="1:6" ht="15.75">
      <c r="A55" s="17" t="s">
        <v>164</v>
      </c>
      <c r="B55" s="26" t="s">
        <v>169</v>
      </c>
      <c r="C55" s="27" t="s">
        <v>6</v>
      </c>
      <c r="D55" s="18">
        <f t="shared" si="0"/>
        <v>3512.566671723943</v>
      </c>
      <c r="E55" s="28">
        <v>0.22194674560949998</v>
      </c>
      <c r="F55" s="29">
        <v>0.24056807756613705</v>
      </c>
    </row>
    <row r="56" spans="1:6" ht="15.75">
      <c r="A56" s="17" t="s">
        <v>165</v>
      </c>
      <c r="B56" s="26" t="s">
        <v>170</v>
      </c>
      <c r="C56" s="27" t="s">
        <v>171</v>
      </c>
      <c r="D56" s="18">
        <f t="shared" si="0"/>
        <v>388.95527302066535</v>
      </c>
      <c r="E56" s="28">
        <v>0.024576716999999994</v>
      </c>
      <c r="F56" s="29">
        <v>0.026638703556299995</v>
      </c>
    </row>
    <row r="57" spans="1:6" ht="15.75">
      <c r="A57" s="25" t="s">
        <v>172</v>
      </c>
      <c r="B57" s="30" t="s">
        <v>173</v>
      </c>
      <c r="C57" s="31" t="s">
        <v>27</v>
      </c>
      <c r="D57" s="32" t="s">
        <v>27</v>
      </c>
      <c r="E57" s="28"/>
      <c r="F57" s="29"/>
    </row>
    <row r="58" spans="1:6" ht="31.5">
      <c r="A58" s="7" t="s">
        <v>174</v>
      </c>
      <c r="B58" s="26" t="s">
        <v>175</v>
      </c>
      <c r="C58" s="31" t="s">
        <v>27</v>
      </c>
      <c r="D58" s="32" t="s">
        <v>27</v>
      </c>
      <c r="E58" s="28"/>
      <c r="F58" s="29"/>
    </row>
    <row r="59" spans="1:6" ht="31.5">
      <c r="A59" s="7" t="s">
        <v>176</v>
      </c>
      <c r="B59" s="26" t="s">
        <v>8</v>
      </c>
      <c r="C59" s="31" t="s">
        <v>177</v>
      </c>
      <c r="D59" s="18">
        <f aca="true" t="shared" si="1" ref="D59:D66">E59*E$2*7+F59*E$2*5</f>
        <v>2811.085836831173</v>
      </c>
      <c r="E59" s="28">
        <v>0.1776226365</v>
      </c>
      <c r="F59" s="29">
        <v>0.19252517570235</v>
      </c>
    </row>
    <row r="60" spans="1:16" s="6" customFormat="1" ht="31.5" customHeight="1">
      <c r="A60" s="7" t="s">
        <v>178</v>
      </c>
      <c r="B60" s="26" t="s">
        <v>179</v>
      </c>
      <c r="C60" s="31" t="s">
        <v>11</v>
      </c>
      <c r="D60" s="18">
        <f t="shared" si="1"/>
        <v>5321.615326328196</v>
      </c>
      <c r="E60" s="28">
        <v>0.3362541735</v>
      </c>
      <c r="F60" s="29">
        <v>0.36446589865665</v>
      </c>
      <c r="G60" s="5"/>
      <c r="H60" s="5"/>
      <c r="I60" s="5"/>
      <c r="J60" s="5"/>
      <c r="K60" s="5"/>
      <c r="L60" s="5"/>
      <c r="M60" s="5"/>
      <c r="N60" s="5"/>
      <c r="O60" s="5"/>
      <c r="P60" s="5"/>
    </row>
    <row r="61" spans="1:6" ht="15.75">
      <c r="A61" s="7" t="s">
        <v>180</v>
      </c>
      <c r="B61" s="26" t="s">
        <v>181</v>
      </c>
      <c r="C61" s="31" t="s">
        <v>10</v>
      </c>
      <c r="D61" s="18">
        <f t="shared" si="1"/>
        <v>1361.3434555723288</v>
      </c>
      <c r="E61" s="28">
        <v>0.08601850949999999</v>
      </c>
      <c r="F61" s="29">
        <v>0.09323546244705</v>
      </c>
    </row>
    <row r="62" spans="1:6" ht="15.75">
      <c r="A62" s="7" t="s">
        <v>182</v>
      </c>
      <c r="B62" s="26" t="s">
        <v>13</v>
      </c>
      <c r="C62" s="31" t="s">
        <v>10</v>
      </c>
      <c r="D62" s="18">
        <f t="shared" si="1"/>
        <v>2793.40605169387</v>
      </c>
      <c r="E62" s="28">
        <v>0.17650551299999998</v>
      </c>
      <c r="F62" s="29">
        <v>0.1913143255407</v>
      </c>
    </row>
    <row r="63" spans="1:6" ht="15.75">
      <c r="A63" s="7" t="s">
        <v>183</v>
      </c>
      <c r="B63" s="26" t="s">
        <v>120</v>
      </c>
      <c r="C63" s="31" t="s">
        <v>132</v>
      </c>
      <c r="D63" s="18">
        <f t="shared" si="1"/>
        <v>724.871190629422</v>
      </c>
      <c r="E63" s="28">
        <v>0.0458020635</v>
      </c>
      <c r="F63" s="29">
        <v>0.04964485662765</v>
      </c>
    </row>
    <row r="64" spans="1:6" ht="31.5">
      <c r="A64" s="7" t="s">
        <v>184</v>
      </c>
      <c r="B64" s="26" t="s">
        <v>185</v>
      </c>
      <c r="C64" s="31" t="s">
        <v>132</v>
      </c>
      <c r="D64" s="18">
        <f t="shared" si="1"/>
        <v>3818.833589657442</v>
      </c>
      <c r="E64" s="28">
        <v>0.24129867599999996</v>
      </c>
      <c r="F64" s="29">
        <v>0.2615436349164</v>
      </c>
    </row>
    <row r="65" spans="1:6" ht="15.75">
      <c r="A65" s="7" t="s">
        <v>186</v>
      </c>
      <c r="B65" s="26" t="s">
        <v>187</v>
      </c>
      <c r="C65" s="31" t="s">
        <v>9</v>
      </c>
      <c r="D65" s="18">
        <f t="shared" si="1"/>
        <v>777.9105460413307</v>
      </c>
      <c r="E65" s="28">
        <v>0.04915343399999999</v>
      </c>
      <c r="F65" s="29">
        <v>0.05327740711259999</v>
      </c>
    </row>
    <row r="66" spans="1:16" s="6" customFormat="1" ht="32.25" customHeight="1">
      <c r="A66" s="7" t="s">
        <v>188</v>
      </c>
      <c r="B66" s="26" t="s">
        <v>189</v>
      </c>
      <c r="C66" s="31" t="s">
        <v>7</v>
      </c>
      <c r="D66" s="18">
        <f t="shared" si="1"/>
        <v>601.1126946683012</v>
      </c>
      <c r="E66" s="28">
        <v>0.037982199</v>
      </c>
      <c r="F66" s="29">
        <v>0.04116890549610001</v>
      </c>
      <c r="G66" s="5"/>
      <c r="H66" s="5"/>
      <c r="I66" s="5"/>
      <c r="J66" s="5"/>
      <c r="K66" s="5"/>
      <c r="L66" s="5"/>
      <c r="M66" s="5"/>
      <c r="N66" s="5"/>
      <c r="O66" s="5"/>
      <c r="P66" s="5"/>
    </row>
    <row r="67" spans="1:6" ht="31.5">
      <c r="A67" s="7" t="s">
        <v>71</v>
      </c>
      <c r="B67" s="26" t="s">
        <v>190</v>
      </c>
      <c r="C67" s="16" t="s">
        <v>27</v>
      </c>
      <c r="D67" s="16" t="s">
        <v>27</v>
      </c>
      <c r="E67" s="28"/>
      <c r="F67" s="29"/>
    </row>
    <row r="68" spans="1:6" ht="15.75">
      <c r="A68" s="7" t="s">
        <v>191</v>
      </c>
      <c r="B68" s="26" t="s">
        <v>192</v>
      </c>
      <c r="C68" s="31" t="s">
        <v>11</v>
      </c>
      <c r="D68" s="18">
        <f>E68*E$2*7+F68*E$2*5</f>
        <v>4738.182416797197</v>
      </c>
      <c r="E68" s="28">
        <v>0.29938909799999996</v>
      </c>
      <c r="F68" s="29">
        <v>0.3245078433222</v>
      </c>
    </row>
    <row r="69" spans="1:6" ht="15.75">
      <c r="A69" s="7" t="s">
        <v>193</v>
      </c>
      <c r="B69" s="26" t="s">
        <v>194</v>
      </c>
      <c r="C69" s="31" t="s">
        <v>11</v>
      </c>
      <c r="D69" s="18">
        <f aca="true" t="shared" si="2" ref="D68:D73">E69*E$2*7+F69*E$2*5</f>
        <v>11350.42205814851</v>
      </c>
      <c r="E69" s="28">
        <v>0.717193287</v>
      </c>
      <c r="F69" s="29">
        <v>0.7773658037793</v>
      </c>
    </row>
    <row r="70" spans="1:6" ht="15.75">
      <c r="A70" s="7" t="s">
        <v>195</v>
      </c>
      <c r="B70" s="26" t="s">
        <v>117</v>
      </c>
      <c r="C70" s="31" t="s">
        <v>196</v>
      </c>
      <c r="D70" s="18">
        <f t="shared" si="2"/>
        <v>1007.7477528262697</v>
      </c>
      <c r="E70" s="28">
        <v>0.0636760395</v>
      </c>
      <c r="F70" s="29">
        <v>0.06901845921405</v>
      </c>
    </row>
    <row r="71" spans="1:6" ht="15.75">
      <c r="A71" s="7" t="s">
        <v>197</v>
      </c>
      <c r="B71" s="26" t="s">
        <v>198</v>
      </c>
      <c r="C71" s="31" t="s">
        <v>9</v>
      </c>
      <c r="D71" s="18">
        <f t="shared" si="2"/>
        <v>424.31484329527143</v>
      </c>
      <c r="E71" s="28">
        <v>0.026810964</v>
      </c>
      <c r="F71" s="29">
        <v>0.029060403879600002</v>
      </c>
    </row>
    <row r="72" spans="1:16" s="6" customFormat="1" ht="15.75">
      <c r="A72" s="7" t="s">
        <v>199</v>
      </c>
      <c r="B72" s="26" t="s">
        <v>200</v>
      </c>
      <c r="C72" s="31" t="s">
        <v>12</v>
      </c>
      <c r="D72" s="18">
        <f t="shared" si="2"/>
        <v>5021.058978994044</v>
      </c>
      <c r="E72" s="28">
        <v>0.3172630739999999</v>
      </c>
      <c r="F72" s="29">
        <v>0.3438814459085999</v>
      </c>
      <c r="G72" s="5"/>
      <c r="H72" s="5"/>
      <c r="I72" s="5"/>
      <c r="J72" s="5"/>
      <c r="K72" s="5"/>
      <c r="L72" s="5"/>
      <c r="M72" s="5"/>
      <c r="N72" s="5"/>
      <c r="O72" s="5"/>
      <c r="P72" s="5"/>
    </row>
    <row r="73" spans="1:6" ht="15.75">
      <c r="A73" s="7" t="s">
        <v>201</v>
      </c>
      <c r="B73" s="26" t="s">
        <v>202</v>
      </c>
      <c r="C73" s="31" t="s">
        <v>11</v>
      </c>
      <c r="D73" s="18">
        <f t="shared" si="2"/>
        <v>212.15742164763572</v>
      </c>
      <c r="E73" s="28">
        <v>0.013405482</v>
      </c>
      <c r="F73" s="29">
        <v>0.014530201939800001</v>
      </c>
    </row>
    <row r="74" spans="1:6" ht="15.75">
      <c r="A74" s="25" t="s">
        <v>203</v>
      </c>
      <c r="B74" s="19" t="s">
        <v>204</v>
      </c>
      <c r="C74" s="16" t="s">
        <v>27</v>
      </c>
      <c r="D74" s="16" t="s">
        <v>27</v>
      </c>
      <c r="E74" s="28"/>
      <c r="F74" s="29"/>
    </row>
    <row r="75" spans="1:6" ht="15.75">
      <c r="A75" s="7" t="s">
        <v>65</v>
      </c>
      <c r="B75" s="20" t="s">
        <v>2</v>
      </c>
      <c r="C75" s="21" t="s">
        <v>205</v>
      </c>
      <c r="D75" s="18">
        <f>E75*E$2*7+F75*E$2*5</f>
        <v>1037.4674716420757</v>
      </c>
      <c r="E75" s="28">
        <v>0.06555392410349999</v>
      </c>
      <c r="F75" s="29">
        <v>0.07105389833578364</v>
      </c>
    </row>
    <row r="76" spans="1:6" ht="15.75">
      <c r="A76" s="7" t="s">
        <v>206</v>
      </c>
      <c r="B76" s="33" t="s">
        <v>3</v>
      </c>
      <c r="C76" s="31" t="s">
        <v>132</v>
      </c>
      <c r="D76" s="18">
        <f>E76*E$2*7+F76*E$2*5</f>
        <v>526.06200676045</v>
      </c>
      <c r="E76" s="28">
        <v>0.0332400097425</v>
      </c>
      <c r="F76" s="29">
        <v>0.03602884655989575</v>
      </c>
    </row>
    <row r="77" spans="1:6" ht="31.5">
      <c r="A77" s="25" t="s">
        <v>207</v>
      </c>
      <c r="B77" s="22" t="s">
        <v>208</v>
      </c>
      <c r="C77" s="16" t="s">
        <v>27</v>
      </c>
      <c r="D77" s="16" t="s">
        <v>27</v>
      </c>
      <c r="E77" s="28"/>
      <c r="F77" s="29"/>
    </row>
    <row r="78" spans="1:16" s="6" customFormat="1" ht="31.5">
      <c r="A78" s="7" t="s">
        <v>66</v>
      </c>
      <c r="B78" s="34" t="s">
        <v>209</v>
      </c>
      <c r="C78" s="31" t="s">
        <v>210</v>
      </c>
      <c r="D78" s="18">
        <f>E78*E$2*7+F78*E$2*5</f>
        <v>588.2594908734818</v>
      </c>
      <c r="E78" s="28">
        <v>0.03717005021549999</v>
      </c>
      <c r="F78" s="29">
        <v>0.04028861742858044</v>
      </c>
      <c r="G78" s="5"/>
      <c r="H78" s="5"/>
      <c r="I78" s="5"/>
      <c r="J78" s="5"/>
      <c r="K78" s="5"/>
      <c r="L78" s="5"/>
      <c r="M78" s="5"/>
      <c r="N78" s="5"/>
      <c r="O78" s="5"/>
      <c r="P78" s="5"/>
    </row>
    <row r="79" spans="1:6" ht="31.5">
      <c r="A79" s="7" t="s">
        <v>211</v>
      </c>
      <c r="B79" s="26" t="s">
        <v>212</v>
      </c>
      <c r="C79" s="31" t="s">
        <v>205</v>
      </c>
      <c r="D79" s="18">
        <f>E79*E$2*7+F79*E$2*5</f>
        <v>1568.6919756626182</v>
      </c>
      <c r="E79" s="28">
        <v>0.099120133908</v>
      </c>
      <c r="F79" s="29">
        <v>0.1074363131428812</v>
      </c>
    </row>
    <row r="80" spans="1:6" ht="15.75">
      <c r="A80" s="7" t="s">
        <v>73</v>
      </c>
      <c r="B80" s="34" t="s">
        <v>213</v>
      </c>
      <c r="C80" s="31" t="s">
        <v>132</v>
      </c>
      <c r="D80" s="18">
        <f>E80*E$2*7+F80*E$2*5</f>
        <v>1101.9986873932314</v>
      </c>
      <c r="E80" s="28">
        <v>0.06963142487849998</v>
      </c>
      <c r="F80" s="29">
        <v>0.07547350142580614</v>
      </c>
    </row>
    <row r="81" spans="1:6" ht="15.75">
      <c r="A81" s="25" t="s">
        <v>214</v>
      </c>
      <c r="B81" s="22" t="s">
        <v>215</v>
      </c>
      <c r="C81" s="16" t="s">
        <v>27</v>
      </c>
      <c r="D81" s="16" t="s">
        <v>27</v>
      </c>
      <c r="E81" s="28"/>
      <c r="F81" s="29"/>
    </row>
    <row r="82" spans="1:6" ht="31.5">
      <c r="A82" s="7" t="s">
        <v>67</v>
      </c>
      <c r="B82" s="26" t="s">
        <v>216</v>
      </c>
      <c r="C82" s="35" t="s">
        <v>5</v>
      </c>
      <c r="D82" s="18">
        <f>E82*E$2*7+F82*E$2*5</f>
        <v>12568.559254108684</v>
      </c>
      <c r="E82" s="28">
        <v>0.7941630961499999</v>
      </c>
      <c r="F82" s="29">
        <v>0.860793379916985</v>
      </c>
    </row>
    <row r="83" spans="1:6" ht="31.5">
      <c r="A83" s="7" t="s">
        <v>217</v>
      </c>
      <c r="B83" s="26" t="s">
        <v>218</v>
      </c>
      <c r="C83" s="35" t="s">
        <v>10</v>
      </c>
      <c r="D83" s="18">
        <f>E83*E$2*7+F83*E$2*5</f>
        <v>5019.291000480314</v>
      </c>
      <c r="E83" s="28">
        <v>0.31715136164999996</v>
      </c>
      <c r="F83" s="29">
        <v>0.343760360892435</v>
      </c>
    </row>
    <row r="84" spans="1:16" s="6" customFormat="1" ht="15.75">
      <c r="A84" s="7" t="s">
        <v>74</v>
      </c>
      <c r="B84" s="26" t="s">
        <v>219</v>
      </c>
      <c r="C84" s="35" t="s">
        <v>6</v>
      </c>
      <c r="D84" s="18">
        <f>E84*E$2*7+F84*E$2*5</f>
        <v>954.7083974143605</v>
      </c>
      <c r="E84" s="28">
        <v>0.06032466899999999</v>
      </c>
      <c r="F84" s="29">
        <v>0.0653859087291</v>
      </c>
      <c r="G84" s="5"/>
      <c r="H84" s="5"/>
      <c r="I84" s="5"/>
      <c r="J84" s="5"/>
      <c r="K84" s="5"/>
      <c r="L84" s="5"/>
      <c r="M84" s="5"/>
      <c r="N84" s="5"/>
      <c r="O84" s="5"/>
      <c r="P84" s="5"/>
    </row>
    <row r="85" spans="1:6" ht="15.75">
      <c r="A85" s="7" t="s">
        <v>123</v>
      </c>
      <c r="B85" s="26" t="s">
        <v>220</v>
      </c>
      <c r="C85" s="35" t="s">
        <v>12</v>
      </c>
      <c r="D85" s="18">
        <f>E85*E$2*7+F85*E$2*5</f>
        <v>456.13845654241663</v>
      </c>
      <c r="E85" s="28">
        <v>0.028821786299999996</v>
      </c>
      <c r="F85" s="29">
        <v>0.031239934170569996</v>
      </c>
    </row>
    <row r="86" spans="1:6" ht="31.5" customHeight="1">
      <c r="A86" s="7" t="s">
        <v>125</v>
      </c>
      <c r="B86" s="33" t="s">
        <v>221</v>
      </c>
      <c r="C86" s="27" t="s">
        <v>79</v>
      </c>
      <c r="D86" s="18">
        <f>E86*E$2*7+F86*E$2*5</f>
        <v>190.9416794828721</v>
      </c>
      <c r="E86" s="28">
        <v>0.012064933799999998</v>
      </c>
      <c r="F86" s="29">
        <v>0.01307718174582</v>
      </c>
    </row>
    <row r="87" spans="1:6" ht="15.75">
      <c r="A87" s="7" t="s">
        <v>77</v>
      </c>
      <c r="B87" s="34" t="s">
        <v>222</v>
      </c>
      <c r="C87" s="16" t="s">
        <v>27</v>
      </c>
      <c r="D87" s="16" t="s">
        <v>27</v>
      </c>
      <c r="E87" s="28"/>
      <c r="F87" s="29"/>
    </row>
    <row r="88" spans="1:6" ht="15.75">
      <c r="A88" s="7" t="s">
        <v>223</v>
      </c>
      <c r="B88" s="33" t="s">
        <v>224</v>
      </c>
      <c r="C88" s="31" t="s">
        <v>79</v>
      </c>
      <c r="D88" s="18">
        <f>E88*E$2*7+F88*E$2*5</f>
        <v>58.34329095309981</v>
      </c>
      <c r="E88" s="28">
        <v>0.0036865075499999994</v>
      </c>
      <c r="F88" s="29">
        <v>0.003995805533445</v>
      </c>
    </row>
    <row r="89" spans="1:6" ht="15.75">
      <c r="A89" s="7" t="s">
        <v>225</v>
      </c>
      <c r="B89" s="33" t="s">
        <v>226</v>
      </c>
      <c r="C89" s="31" t="s">
        <v>79</v>
      </c>
      <c r="D89" s="18">
        <f>E89*E$2*7+F89*E$2*5</f>
        <v>49.503398384448325</v>
      </c>
      <c r="E89" s="28">
        <v>0.0031279458</v>
      </c>
      <c r="F89" s="29">
        <v>0.00339038045262</v>
      </c>
    </row>
    <row r="90" spans="1:6" ht="15.75">
      <c r="A90" s="7" t="s">
        <v>227</v>
      </c>
      <c r="B90" s="33" t="s">
        <v>228</v>
      </c>
      <c r="C90" s="31" t="s">
        <v>79</v>
      </c>
      <c r="D90" s="18">
        <f>E90*E$2*7+F90*E$2*5</f>
        <v>1.7679785137302977</v>
      </c>
      <c r="E90" s="28">
        <v>0.00011171235</v>
      </c>
      <c r="F90" s="29">
        <v>0.00012108501616500001</v>
      </c>
    </row>
    <row r="91" spans="1:6" ht="15.75">
      <c r="A91" s="25" t="s">
        <v>229</v>
      </c>
      <c r="B91" s="22" t="s">
        <v>230</v>
      </c>
      <c r="C91" s="1" t="s">
        <v>27</v>
      </c>
      <c r="D91" s="16" t="s">
        <v>27</v>
      </c>
      <c r="E91" s="28"/>
      <c r="F91" s="29"/>
    </row>
    <row r="92" spans="1:6" ht="15.75">
      <c r="A92" s="7" t="s">
        <v>69</v>
      </c>
      <c r="B92" s="33" t="s">
        <v>231</v>
      </c>
      <c r="C92" s="31" t="s">
        <v>4</v>
      </c>
      <c r="D92" s="18">
        <f>E92*E$2*7+F92*E$2*5</f>
        <v>15646.609846513133</v>
      </c>
      <c r="E92" s="28">
        <v>0.9886542974999999</v>
      </c>
      <c r="F92" s="29">
        <v>1.07160239306025</v>
      </c>
    </row>
    <row r="93" spans="1:6" ht="15.75">
      <c r="A93" s="7" t="s">
        <v>232</v>
      </c>
      <c r="B93" s="33" t="s">
        <v>1</v>
      </c>
      <c r="C93" s="16" t="s">
        <v>27</v>
      </c>
      <c r="D93" s="18">
        <f>E93*E$2*7+F93*E$2*5</f>
        <v>21664.80870725106</v>
      </c>
      <c r="E93" s="28">
        <v>1.3689231369</v>
      </c>
      <c r="F93" s="29">
        <v>1.48377578808591</v>
      </c>
    </row>
    <row r="94" spans="1:16" s="6" customFormat="1" ht="15.75">
      <c r="A94" s="7" t="s">
        <v>75</v>
      </c>
      <c r="B94" s="33" t="s">
        <v>233</v>
      </c>
      <c r="C94" s="1"/>
      <c r="D94" s="18">
        <f>E94*E$2*7+F94*E$2*5</f>
        <v>13849.459687306286</v>
      </c>
      <c r="E94" s="28">
        <v>0.8750986937249999</v>
      </c>
      <c r="F94" s="29">
        <v>0.9485194741285276</v>
      </c>
      <c r="G94" s="5"/>
      <c r="H94" s="5"/>
      <c r="I94" s="5"/>
      <c r="J94" s="5"/>
      <c r="K94" s="5"/>
      <c r="L94" s="5"/>
      <c r="M94" s="5"/>
      <c r="N94" s="5"/>
      <c r="O94" s="5"/>
      <c r="P94" s="5"/>
    </row>
    <row r="95" spans="1:6" ht="15.75">
      <c r="A95" s="7"/>
      <c r="B95" s="4" t="s">
        <v>83</v>
      </c>
      <c r="C95" s="1" t="s">
        <v>33</v>
      </c>
      <c r="D95" s="8">
        <f>SUM(D29:D56)+SUM(D59:D66)+SUM(D68:D73)+SUM(D75:D76)+SUM(D78:D80)+SUM(D82:D86)+SUM(D88:D90)+SUM(D92:D94)</f>
        <v>197677.86537068232</v>
      </c>
      <c r="E95" s="23">
        <f>SUM(E29:E56)+SUM(E59:E66)+SUM(E68:E73)+SUM(E75:E76)+SUM(E78:E80)+SUM(E82:E86)+SUM(E88:E90)+SUM(E92:E94)</f>
        <v>12.49013334657</v>
      </c>
      <c r="F95" s="23">
        <f>SUM(F29:F56)+SUM(F59:F66)+SUM(F68:F73)+SUM(F75:F76)+SUM(F78:F80)+SUM(F82:F86)+SUM(F88:F90)+SUM(F92:F94)</f>
        <v>13.539139434347224</v>
      </c>
    </row>
    <row r="96" spans="1:4" ht="15.75">
      <c r="A96" s="40" t="s">
        <v>85</v>
      </c>
      <c r="B96" s="40"/>
      <c r="C96" s="40"/>
      <c r="D96" s="40"/>
    </row>
    <row r="97" spans="1:4" ht="15.75">
      <c r="A97" s="7" t="s">
        <v>86</v>
      </c>
      <c r="B97" s="1" t="s">
        <v>87</v>
      </c>
      <c r="C97" s="1" t="s">
        <v>88</v>
      </c>
      <c r="D97" s="37">
        <v>0</v>
      </c>
    </row>
    <row r="98" spans="1:4" ht="15.75">
      <c r="A98" s="7" t="s">
        <v>89</v>
      </c>
      <c r="B98" s="1" t="s">
        <v>90</v>
      </c>
      <c r="C98" s="1" t="s">
        <v>88</v>
      </c>
      <c r="D98" s="37">
        <v>0</v>
      </c>
    </row>
    <row r="99" spans="1:4" ht="15.75">
      <c r="A99" s="7" t="s">
        <v>91</v>
      </c>
      <c r="B99" s="1" t="s">
        <v>92</v>
      </c>
      <c r="C99" s="1" t="s">
        <v>88</v>
      </c>
      <c r="D99" s="1">
        <v>0</v>
      </c>
    </row>
    <row r="100" spans="1:4" ht="15.75">
      <c r="A100" s="7" t="s">
        <v>93</v>
      </c>
      <c r="B100" s="1" t="s">
        <v>94</v>
      </c>
      <c r="C100" s="1" t="s">
        <v>33</v>
      </c>
      <c r="D100" s="38">
        <v>-18806.23</v>
      </c>
    </row>
    <row r="101" spans="1:4" ht="15.75">
      <c r="A101" s="40" t="s">
        <v>95</v>
      </c>
      <c r="B101" s="40"/>
      <c r="C101" s="40"/>
      <c r="D101" s="40"/>
    </row>
    <row r="102" spans="1:4" ht="15.75">
      <c r="A102" s="7" t="s">
        <v>96</v>
      </c>
      <c r="B102" s="1" t="s">
        <v>32</v>
      </c>
      <c r="C102" s="1" t="s">
        <v>33</v>
      </c>
      <c r="D102" s="1">
        <v>0</v>
      </c>
    </row>
    <row r="103" spans="1:4" ht="15.75">
      <c r="A103" s="7" t="s">
        <v>97</v>
      </c>
      <c r="B103" s="1" t="s">
        <v>34</v>
      </c>
      <c r="C103" s="1" t="s">
        <v>33</v>
      </c>
      <c r="D103" s="1">
        <v>0</v>
      </c>
    </row>
    <row r="104" spans="1:4" ht="15.75">
      <c r="A104" s="7" t="s">
        <v>98</v>
      </c>
      <c r="B104" s="1" t="s">
        <v>36</v>
      </c>
      <c r="C104" s="1" t="s">
        <v>33</v>
      </c>
      <c r="D104" s="1">
        <v>0</v>
      </c>
    </row>
    <row r="105" spans="1:4" ht="15.75">
      <c r="A105" s="7" t="s">
        <v>99</v>
      </c>
      <c r="B105" s="1" t="s">
        <v>59</v>
      </c>
      <c r="C105" s="1" t="s">
        <v>33</v>
      </c>
      <c r="D105" s="1">
        <v>0</v>
      </c>
    </row>
    <row r="106" spans="1:4" ht="15.75">
      <c r="A106" s="7" t="s">
        <v>100</v>
      </c>
      <c r="B106" s="1" t="s">
        <v>101</v>
      </c>
      <c r="C106" s="1" t="s">
        <v>33</v>
      </c>
      <c r="D106" s="1">
        <v>0</v>
      </c>
    </row>
    <row r="107" spans="1:4" ht="15.75">
      <c r="A107" s="7" t="s">
        <v>102</v>
      </c>
      <c r="B107" s="1" t="s">
        <v>61</v>
      </c>
      <c r="C107" s="1" t="s">
        <v>33</v>
      </c>
      <c r="D107" s="1">
        <v>0</v>
      </c>
    </row>
    <row r="108" spans="1:4" ht="15.75">
      <c r="A108" s="40" t="s">
        <v>103</v>
      </c>
      <c r="B108" s="40"/>
      <c r="C108" s="40"/>
      <c r="D108" s="40"/>
    </row>
    <row r="109" spans="1:4" ht="15.75">
      <c r="A109" s="7" t="s">
        <v>104</v>
      </c>
      <c r="B109" s="1" t="s">
        <v>87</v>
      </c>
      <c r="C109" s="1" t="s">
        <v>88</v>
      </c>
      <c r="D109" s="1">
        <v>0</v>
      </c>
    </row>
    <row r="110" spans="1:4" ht="15.75">
      <c r="A110" s="7" t="s">
        <v>105</v>
      </c>
      <c r="B110" s="1" t="s">
        <v>90</v>
      </c>
      <c r="C110" s="1" t="s">
        <v>88</v>
      </c>
      <c r="D110" s="1">
        <v>0</v>
      </c>
    </row>
    <row r="111" spans="1:4" ht="15.75">
      <c r="A111" s="7" t="s">
        <v>106</v>
      </c>
      <c r="B111" s="1" t="s">
        <v>107</v>
      </c>
      <c r="C111" s="1" t="s">
        <v>88</v>
      </c>
      <c r="D111" s="1">
        <v>0</v>
      </c>
    </row>
    <row r="112" spans="1:4" ht="15.75">
      <c r="A112" s="7" t="s">
        <v>108</v>
      </c>
      <c r="B112" s="1" t="s">
        <v>94</v>
      </c>
      <c r="C112" s="1" t="s">
        <v>33</v>
      </c>
      <c r="D112" s="1">
        <v>0</v>
      </c>
    </row>
    <row r="113" spans="1:4" ht="15.75">
      <c r="A113" s="40" t="s">
        <v>109</v>
      </c>
      <c r="B113" s="40"/>
      <c r="C113" s="40"/>
      <c r="D113" s="40"/>
    </row>
    <row r="114" spans="1:4" ht="15.75">
      <c r="A114" s="7" t="s">
        <v>110</v>
      </c>
      <c r="B114" s="1" t="s">
        <v>111</v>
      </c>
      <c r="C114" s="1" t="s">
        <v>88</v>
      </c>
      <c r="D114" s="1">
        <v>5</v>
      </c>
    </row>
    <row r="115" spans="1:4" ht="15.75">
      <c r="A115" s="7" t="s">
        <v>112</v>
      </c>
      <c r="B115" s="1" t="s">
        <v>113</v>
      </c>
      <c r="C115" s="1" t="s">
        <v>88</v>
      </c>
      <c r="D115" s="1">
        <v>0</v>
      </c>
    </row>
    <row r="116" spans="1:4" ht="31.5">
      <c r="A116" s="7" t="s">
        <v>114</v>
      </c>
      <c r="B116" s="1" t="s">
        <v>115</v>
      </c>
      <c r="C116" s="1" t="s">
        <v>33</v>
      </c>
      <c r="D116" s="36">
        <v>11000</v>
      </c>
    </row>
  </sheetData>
  <sheetProtection password="CC29" sheet="1" objects="1" scenarios="1" selectLockedCells="1" selectUnlockedCells="1"/>
  <mergeCells count="9">
    <mergeCell ref="E27:E28"/>
    <mergeCell ref="F27:F28"/>
    <mergeCell ref="A113:D113"/>
    <mergeCell ref="A2:D2"/>
    <mergeCell ref="A26:D26"/>
    <mergeCell ref="A8:D8"/>
    <mergeCell ref="A96:D96"/>
    <mergeCell ref="A101:D101"/>
    <mergeCell ref="A108:D108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55" r:id="rId1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2016-04-07T06:51:43Z</cp:lastPrinted>
  <dcterms:created xsi:type="dcterms:W3CDTF">2010-07-19T21:32:50Z</dcterms:created>
  <dcterms:modified xsi:type="dcterms:W3CDTF">2023-03-21T06:38:50Z</dcterms:modified>
  <cp:category/>
  <cp:version/>
  <cp:contentType/>
  <cp:contentStatus/>
</cp:coreProperties>
</file>