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форме'!$A$1:$D$137</definedName>
  </definedNames>
  <calcPr fullCalcOnLoad="1"/>
</workbook>
</file>

<file path=xl/sharedStrings.xml><?xml version="1.0" encoding="utf-8"?>
<sst xmlns="http://schemas.openxmlformats.org/spreadsheetml/2006/main" count="406" uniqueCount="282">
  <si>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</si>
  <si>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</si>
  <si>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</si>
  <si>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</si>
  <si>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</si>
  <si>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</si>
  <si>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</si>
  <si>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</si>
  <si>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</si>
  <si>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</si>
  <si>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</si>
  <si>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</si>
  <si>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</si>
  <si>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</si>
  <si>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</si>
  <si>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</si>
  <si>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</si>
  <si>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</si>
  <si>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</si>
  <si>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</si>
  <si>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</si>
  <si>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</si>
  <si>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</si>
  <si>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</si>
  <si>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</si>
  <si>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</si>
  <si>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</si>
  <si>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</si>
  <si>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</si>
  <si>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</si>
  <si>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</si>
  <si>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</si>
  <si>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</si>
  <si>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</si>
  <si>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</si>
  <si>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</si>
  <si>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</si>
  <si>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</si>
  <si>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</si>
  <si>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</si>
  <si>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</si>
  <si>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</si>
  <si>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</si>
  <si>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</si>
  <si>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</si>
  <si>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</si>
  <si>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</si>
  <si>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</si>
  <si>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</si>
  <si>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</si>
  <si>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</si>
  <si>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</si>
  <si>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</si>
  <si>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</si>
  <si>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</si>
  <si>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</si>
  <si>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</si>
  <si>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</si>
  <si>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</si>
  <si>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</si>
  <si>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</si>
  <si>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</si>
  <si>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</si>
  <si>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</si>
  <si>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</si>
  <si>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</si>
  <si>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</si>
  <si>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</si>
  <si>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</si>
  <si>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</si>
  <si>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</si>
  <si>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</si>
  <si>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</si>
  <si>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</si>
  <si>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</si>
  <si>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</si>
  <si>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</si>
  <si>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</si>
  <si>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</si>
  <si>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</si>
  <si>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</si>
  <si>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</si>
  <si>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</si>
  <si>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</si>
  <si>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</si>
  <si>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</si>
  <si>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</si>
  <si>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</si>
  <si>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</si>
  <si>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</si>
  <si>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</si>
  <si>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</si>
  <si>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</si>
  <si>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</si>
  <si>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</si>
  <si>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</si>
  <si>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</si>
  <si>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</si>
  <si>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</si>
  <si>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</si>
  <si>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</si>
  <si>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</si>
  <si>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</si>
  <si>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</si>
  <si>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</si>
  <si>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</si>
  <si>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</si>
  <si>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</si>
  <si>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Ремонт мусоропроводных карманов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</si>
  <si>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</si>
  <si>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</si>
  <si>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</si>
  <si>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</si>
  <si>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</si>
  <si>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</si>
  <si>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</si>
  <si>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</si>
  <si>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</si>
  <si>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</si>
  <si>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</si>
  <si>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</si>
  <si>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</si>
  <si>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</si>
  <si>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</si>
  <si>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</si>
  <si>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</si>
  <si>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</si>
  <si>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</si>
  <si>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</si>
  <si>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</si>
  <si>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</si>
  <si>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</si>
  <si>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</si>
  <si>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</si>
  <si>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</si>
  <si>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</si>
  <si>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</si>
  <si>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</si>
  <si>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</si>
  <si>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</si>
  <si>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</si>
  <si>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</si>
  <si>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</si>
  <si>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</si>
  <si>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</si>
  <si>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</si>
  <si>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</si>
  <si>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</si>
  <si>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</si>
  <si>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</si>
  <si>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</si>
  <si>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</si>
  <si>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</si>
  <si>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</si>
  <si>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</si>
  <si>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</si>
  <si>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</si>
  <si>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</si>
  <si>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</si>
  <si>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</si>
  <si>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</si>
  <si>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</si>
  <si>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</si>
  <si>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</si>
  <si>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</si>
  <si>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</si>
  <si>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</si>
  <si>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</si>
  <si>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</si>
  <si>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</si>
  <si>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</si>
  <si>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</si>
  <si>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</si>
  <si>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</si>
  <si>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</si>
  <si>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</si>
  <si>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</si>
  <si>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</si>
  <si>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</si>
  <si>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</si>
  <si>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</si>
  <si>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</si>
  <si>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</si>
  <si>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</si>
  <si>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</si>
  <si>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</si>
  <si>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</si>
  <si>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</si>
  <si>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</si>
  <si>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</si>
  <si>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</si>
  <si>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</si>
  <si>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</si>
  <si>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</si>
  <si>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</si>
  <si>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</si>
  <si>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</si>
  <si>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</si>
  <si>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</si>
  <si>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</si>
  <si>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</si>
  <si>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</si>
  <si>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</si>
  <si>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</si>
  <si>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</si>
  <si>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</si>
  <si>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</si>
  <si>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</si>
  <si>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</si>
  <si>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</si>
  <si>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</si>
  <si>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</si>
  <si>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</si>
  <si>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</si>
  <si>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</si>
  <si>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</si>
  <si>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</si>
  <si>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</si>
  <si>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</si>
  <si>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</si>
  <si>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</si>
  <si>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</si>
  <si>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</si>
  <si>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</si>
  <si>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</si>
  <si>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</si>
  <si>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</si>
  <si>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 и обслуживание ВСНП</t>
  </si>
  <si>
    <t xml:space="preserve">          Содержание мусоропровода</t>
  </si>
  <si>
    <t>Удаление мусора из мусороприемных камер</t>
  </si>
  <si>
    <t>Влажное подметание пола мусороприемных камер</t>
  </si>
  <si>
    <t>Уборка загрузочных клапанов мусоропровода</t>
  </si>
  <si>
    <t>Уборка мусороприёмных камер</t>
  </si>
  <si>
    <t>24.4</t>
  </si>
  <si>
    <t>24.5</t>
  </si>
  <si>
    <t>Технич. и аварийное обслуж., текущий ремонт лифтов, услуги АСУД</t>
  </si>
  <si>
    <t>Влажное подметание пола кабины лифтов</t>
  </si>
  <si>
    <t>Мытьё стен, дверей, потолка кабины лифта</t>
  </si>
  <si>
    <t>26.4</t>
  </si>
  <si>
    <t>26.5</t>
  </si>
  <si>
    <t>27</t>
  </si>
  <si>
    <t>27.1</t>
  </si>
  <si>
    <t>27.2</t>
  </si>
  <si>
    <t>27.3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</si>
  <si>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</si>
  <si>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</si>
  <si>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</si>
  <si>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</si>
  <si>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</si>
  <si>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</si>
  <si>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</si>
  <si>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</si>
  <si>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</si>
  <si>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</si>
  <si>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</si>
  <si>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</si>
  <si>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</si>
  <si>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</si>
  <si>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</si>
  <si>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</si>
  <si>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</si>
  <si>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 xml:space="preserve">     подоконники</t>
  </si>
  <si>
    <t xml:space="preserve">     шкафы для электрощитков и слаботочных устройств</t>
  </si>
  <si>
    <t xml:space="preserve">          Работы, выполняемые в целях надлежащего               содержания и ремонта лифтов</t>
  </si>
  <si>
    <t>27.4</t>
  </si>
  <si>
    <t>27.5</t>
  </si>
  <si>
    <t>27.6</t>
  </si>
  <si>
    <t>27.6.1</t>
  </si>
  <si>
    <t>27.6.2</t>
  </si>
  <si>
    <t>27.6.3</t>
  </si>
  <si>
    <t>27.6.4</t>
  </si>
  <si>
    <t>27.6.5</t>
  </si>
  <si>
    <t>28.1</t>
  </si>
  <si>
    <t>28.2</t>
  </si>
  <si>
    <t>28.3</t>
  </si>
  <si>
    <t>45</t>
  </si>
  <si>
    <t>Отчет об исполнении управляющей организацией ООО "ГУК "Привокзальная" договора управления за 2022 год по дому №  37/6  ул. Плеханова                        в г. Липецке</t>
  </si>
  <si>
    <t>31.03.2023 г.</t>
  </si>
  <si>
    <t>01.01.2022 г.</t>
  </si>
  <si>
    <t>31.12.2022 г.</t>
  </si>
  <si>
    <t>01.01.22-31.07.22</t>
  </si>
  <si>
    <t>01.08.22-31.12.22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</si>
</sst>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37-6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6700.79</v>
          </cell>
        </row>
        <row r="24">
          <cell r="D24">
            <v>-173477.75632419996</v>
          </cell>
        </row>
        <row r="25">
          <cell r="D25">
            <v>203856.17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C124">
            <v>128649.86535186287</v>
          </cell>
        </row>
        <row r="125">
          <cell r="FC125">
            <v>119805.62299413863</v>
          </cell>
        </row>
        <row r="126">
          <cell r="FC126">
            <v>20763.21649058018</v>
          </cell>
        </row>
      </sheetData>
      <sheetData sheetId="7">
        <row r="124">
          <cell r="FC124">
            <v>166168.2918097684</v>
          </cell>
        </row>
        <row r="125">
          <cell r="FC125">
            <v>154744.7847511709</v>
          </cell>
        </row>
        <row r="126">
          <cell r="FC126">
            <v>26818.436282694205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view="pageBreakPreview" zoomScaleNormal="90" zoomScaleSheetLayoutView="100" zoomScalePageLayoutView="0" workbookViewId="0" topLeftCell="A2">
      <selection activeCell="Q5" sqref="Q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2" width="9.140625" style="12" hidden="1" customWidth="1"/>
    <col min="13" max="15" width="0" style="12" hidden="1" customWidth="1"/>
    <col min="16" max="16" width="9.140625" style="12" customWidth="1"/>
    <col min="17" max="16384" width="9.140625" style="3" customWidth="1"/>
  </cols>
  <sheetData>
    <row r="1" ht="15.75">
      <c r="E1" s="2" t="s">
        <v>101</v>
      </c>
    </row>
    <row r="2" spans="1:16" s="6" customFormat="1" ht="33.75" customHeight="1">
      <c r="A2" s="42" t="s">
        <v>276</v>
      </c>
      <c r="B2" s="42"/>
      <c r="C2" s="42"/>
      <c r="D2" s="42"/>
      <c r="E2" s="2">
        <v>2798.7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279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7" t="s">
        <v>17</v>
      </c>
      <c r="B9" s="1" t="s">
        <v>32</v>
      </c>
      <c r="C9" s="1" t="s">
        <v>33</v>
      </c>
      <c r="D9" s="21">
        <f>'[1]по форме'!$D$23</f>
        <v>6700.79</v>
      </c>
    </row>
    <row r="10" spans="1:4" ht="15.75">
      <c r="A10" s="7" t="s">
        <v>18</v>
      </c>
      <c r="B10" s="1" t="s">
        <v>34</v>
      </c>
      <c r="C10" s="1" t="s">
        <v>33</v>
      </c>
      <c r="D10" s="21">
        <f>'[1]по форме'!$D$24</f>
        <v>-173477.75632419996</v>
      </c>
    </row>
    <row r="11" spans="1:4" ht="15.75">
      <c r="A11" s="7" t="s">
        <v>35</v>
      </c>
      <c r="B11" s="1" t="s">
        <v>36</v>
      </c>
      <c r="C11" s="1" t="s">
        <v>33</v>
      </c>
      <c r="D11" s="21">
        <f>'[1]по форме'!$D$25</f>
        <v>203856.17</v>
      </c>
    </row>
    <row r="12" spans="1:4" ht="31.5">
      <c r="A12" s="7" t="s">
        <v>37</v>
      </c>
      <c r="B12" s="1" t="s">
        <v>38</v>
      </c>
      <c r="C12" s="1" t="s">
        <v>33</v>
      </c>
      <c r="D12" s="21">
        <f>D13+D14+D15</f>
        <v>616950.2176802151</v>
      </c>
    </row>
    <row r="13" spans="1:4" ht="15.75">
      <c r="A13" s="7" t="s">
        <v>54</v>
      </c>
      <c r="B13" s="10" t="s">
        <v>39</v>
      </c>
      <c r="C13" s="1" t="s">
        <v>33</v>
      </c>
      <c r="D13" s="21">
        <f>'[2]ГУК 2022'!$FC$125+'[2]ГУК 2021'!$FC$125</f>
        <v>274550.4077453095</v>
      </c>
    </row>
    <row r="14" spans="1:4" ht="15.75">
      <c r="A14" s="7" t="s">
        <v>55</v>
      </c>
      <c r="B14" s="10" t="s">
        <v>40</v>
      </c>
      <c r="C14" s="1" t="s">
        <v>33</v>
      </c>
      <c r="D14" s="21">
        <f>'[2]ГУК 2022'!$FC$124+'[2]ГУК 2021'!$FC$124</f>
        <v>294818.1571616313</v>
      </c>
    </row>
    <row r="15" spans="1:4" ht="16.5" customHeight="1">
      <c r="A15" s="7" t="s">
        <v>56</v>
      </c>
      <c r="B15" s="10" t="s">
        <v>41</v>
      </c>
      <c r="C15" s="1" t="s">
        <v>33</v>
      </c>
      <c r="D15" s="21">
        <f>'[2]ГУК 2022'!$FC$126+'[2]ГУК 2021'!$FC$126</f>
        <v>47581.652773274385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409701.8476802151</v>
      </c>
      <c r="E16" s="2">
        <v>409701.85</v>
      </c>
      <c r="F16" s="2">
        <f>D16-E16</f>
        <v>-0.0023197848931886256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D12-D25+D121+D137</f>
        <v>409701.8476802151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242924.88135601513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7954.85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D22-D116</f>
        <v>-374025.33632420015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229039.79</v>
      </c>
      <c r="E25" s="2">
        <f>D25+F16</f>
        <v>229039.78768021511</v>
      </c>
    </row>
    <row r="26" spans="1:4" ht="35.25" customHeight="1">
      <c r="A26" s="41" t="s">
        <v>62</v>
      </c>
      <c r="B26" s="41"/>
      <c r="C26" s="41"/>
      <c r="D26" s="41"/>
    </row>
    <row r="27" spans="1:16" s="6" customFormat="1" ht="33" customHeight="1">
      <c r="A27" s="22" t="s">
        <v>22</v>
      </c>
      <c r="B27" s="4" t="s">
        <v>64</v>
      </c>
      <c r="C27" s="4" t="s">
        <v>117</v>
      </c>
      <c r="D27" s="13" t="s">
        <v>118</v>
      </c>
      <c r="E27" s="40" t="s">
        <v>280</v>
      </c>
      <c r="F27" s="40" t="s">
        <v>281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6" ht="15.75">
      <c r="A28" s="22" t="s">
        <v>119</v>
      </c>
      <c r="B28" s="14" t="s">
        <v>120</v>
      </c>
      <c r="C28" s="1" t="s">
        <v>27</v>
      </c>
      <c r="D28" s="15" t="s">
        <v>27</v>
      </c>
      <c r="E28" s="40"/>
      <c r="F28" s="40"/>
    </row>
    <row r="29" spans="1:6" ht="15.75">
      <c r="A29" s="7" t="s">
        <v>68</v>
      </c>
      <c r="B29" s="23" t="s">
        <v>121</v>
      </c>
      <c r="C29" s="24" t="s">
        <v>122</v>
      </c>
      <c r="D29" s="16">
        <f>E29*E$2*7+F29*E$2*5</f>
        <v>1198.4332717433822</v>
      </c>
      <c r="E29" s="25">
        <v>0.03447889970399999</v>
      </c>
      <c r="F29" s="26">
        <v>0.037371679389165594</v>
      </c>
    </row>
    <row r="30" spans="1:6" ht="15.75">
      <c r="A30" s="7" t="s">
        <v>70</v>
      </c>
      <c r="B30" s="23" t="s">
        <v>104</v>
      </c>
      <c r="C30" s="24" t="s">
        <v>122</v>
      </c>
      <c r="D30" s="16">
        <f aca="true" t="shared" si="0" ref="D30:D62">E30*E$2*7+F30*E$2*5</f>
        <v>808.2745912587561</v>
      </c>
      <c r="E30" s="25">
        <v>0.023254042776</v>
      </c>
      <c r="F30" s="26">
        <v>0.0252050569649064</v>
      </c>
    </row>
    <row r="31" spans="1:6" ht="15.75">
      <c r="A31" s="7" t="s">
        <v>72</v>
      </c>
      <c r="B31" s="23" t="s">
        <v>86</v>
      </c>
      <c r="C31" s="24" t="s">
        <v>122</v>
      </c>
      <c r="D31" s="16">
        <f t="shared" si="0"/>
        <v>718.3455004941864</v>
      </c>
      <c r="E31" s="25">
        <v>0.020666784749999997</v>
      </c>
      <c r="F31" s="26">
        <v>0.022400727990524998</v>
      </c>
    </row>
    <row r="32" spans="1:6" ht="15.75">
      <c r="A32" s="7" t="s">
        <v>114</v>
      </c>
      <c r="B32" s="23" t="s">
        <v>123</v>
      </c>
      <c r="C32" s="24" t="s">
        <v>122</v>
      </c>
      <c r="D32" s="16">
        <f t="shared" si="0"/>
        <v>2186.410726585225</v>
      </c>
      <c r="E32" s="25">
        <v>0.062902990038</v>
      </c>
      <c r="F32" s="26">
        <v>0.0681805509021882</v>
      </c>
    </row>
    <row r="33" spans="1:16" s="6" customFormat="1" ht="15.75">
      <c r="A33" s="7" t="s">
        <v>115</v>
      </c>
      <c r="B33" s="23" t="s">
        <v>0</v>
      </c>
      <c r="C33" s="24" t="s">
        <v>122</v>
      </c>
      <c r="D33" s="16">
        <f t="shared" si="0"/>
        <v>22619.806732372133</v>
      </c>
      <c r="E33" s="25">
        <v>0.650771357937</v>
      </c>
      <c r="F33" s="26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6" ht="15.75">
      <c r="A34" s="7" t="s">
        <v>75</v>
      </c>
      <c r="B34" s="23" t="s">
        <v>124</v>
      </c>
      <c r="C34" s="24" t="s">
        <v>122</v>
      </c>
      <c r="D34" s="16">
        <f t="shared" si="0"/>
        <v>2612.6031705541</v>
      </c>
      <c r="E34" s="25">
        <v>0.07516453757399999</v>
      </c>
      <c r="F34" s="26">
        <v>0.0814708422764586</v>
      </c>
    </row>
    <row r="35" spans="1:6" ht="15.75">
      <c r="A35" s="7" t="s">
        <v>78</v>
      </c>
      <c r="B35" s="23" t="s">
        <v>105</v>
      </c>
      <c r="C35" s="24" t="s">
        <v>122</v>
      </c>
      <c r="D35" s="16">
        <f t="shared" si="0"/>
        <v>13.978615144751735</v>
      </c>
      <c r="E35" s="25">
        <v>0.00040216445999999994</v>
      </c>
      <c r="F35" s="26">
        <v>0.000435906058194</v>
      </c>
    </row>
    <row r="36" spans="1:6" ht="15.75">
      <c r="A36" s="7" t="s">
        <v>80</v>
      </c>
      <c r="B36" s="23" t="s">
        <v>15</v>
      </c>
      <c r="C36" s="24" t="s">
        <v>122</v>
      </c>
      <c r="D36" s="16">
        <f t="shared" si="0"/>
        <v>7229.700923379085</v>
      </c>
      <c r="E36" s="25">
        <v>0.20799834158849997</v>
      </c>
      <c r="F36" s="26">
        <v>0.22544940244777514</v>
      </c>
    </row>
    <row r="37" spans="1:6" ht="31.5">
      <c r="A37" s="7" t="s">
        <v>81</v>
      </c>
      <c r="B37" s="23" t="s">
        <v>125</v>
      </c>
      <c r="C37" s="24" t="s">
        <v>122</v>
      </c>
      <c r="D37" s="16">
        <f t="shared" si="0"/>
        <v>32.42262123852139</v>
      </c>
      <c r="E37" s="25">
        <v>0.0009327981224999999</v>
      </c>
      <c r="F37" s="26">
        <v>0.00101105988497775</v>
      </c>
    </row>
    <row r="38" spans="1:6" ht="15.75">
      <c r="A38" s="7" t="s">
        <v>116</v>
      </c>
      <c r="B38" s="23" t="s">
        <v>126</v>
      </c>
      <c r="C38" s="24" t="s">
        <v>122</v>
      </c>
      <c r="D38" s="16">
        <f t="shared" si="0"/>
        <v>5575.836604322389</v>
      </c>
      <c r="E38" s="25">
        <v>0.16041670035299999</v>
      </c>
      <c r="F38" s="26">
        <v>0.17387566151261669</v>
      </c>
    </row>
    <row r="39" spans="1:6" ht="15.75">
      <c r="A39" s="7" t="s">
        <v>82</v>
      </c>
      <c r="B39" s="23" t="s">
        <v>127</v>
      </c>
      <c r="C39" s="24" t="s">
        <v>122</v>
      </c>
      <c r="D39" s="16">
        <f t="shared" si="0"/>
        <v>13583.991073318095</v>
      </c>
      <c r="E39" s="25">
        <v>0.3908111338695</v>
      </c>
      <c r="F39" s="26">
        <v>0.42360018800115107</v>
      </c>
    </row>
    <row r="40" spans="1:6" ht="31.5">
      <c r="A40" s="7" t="s">
        <v>83</v>
      </c>
      <c r="B40" s="23" t="s">
        <v>128</v>
      </c>
      <c r="C40" s="24" t="s">
        <v>122</v>
      </c>
      <c r="D40" s="16">
        <f t="shared" si="0"/>
        <v>172.71355601071036</v>
      </c>
      <c r="E40" s="25">
        <v>0.004968965327999999</v>
      </c>
      <c r="F40" s="26">
        <v>0.0053858615190192</v>
      </c>
    </row>
    <row r="41" spans="1:6" ht="31.5">
      <c r="A41" s="7" t="s">
        <v>84</v>
      </c>
      <c r="B41" s="23" t="s">
        <v>129</v>
      </c>
      <c r="C41" s="24" t="s">
        <v>122</v>
      </c>
      <c r="D41" s="16">
        <f t="shared" si="0"/>
        <v>623.8733598075726</v>
      </c>
      <c r="E41" s="25">
        <v>0.0179488232745</v>
      </c>
      <c r="F41" s="26">
        <v>0.01945472954723055</v>
      </c>
    </row>
    <row r="42" spans="1:6" ht="31.5">
      <c r="A42" s="7" t="s">
        <v>130</v>
      </c>
      <c r="B42" s="23" t="s">
        <v>131</v>
      </c>
      <c r="C42" s="24" t="s">
        <v>122</v>
      </c>
      <c r="D42" s="16">
        <f t="shared" si="0"/>
        <v>3743.2401588454363</v>
      </c>
      <c r="E42" s="25">
        <v>0.10769293964699998</v>
      </c>
      <c r="F42" s="26">
        <v>0.1167283772833833</v>
      </c>
    </row>
    <row r="43" spans="1:6" ht="15.75">
      <c r="A43" s="7" t="s">
        <v>132</v>
      </c>
      <c r="B43" s="23" t="s">
        <v>108</v>
      </c>
      <c r="C43" s="24" t="s">
        <v>122</v>
      </c>
      <c r="D43" s="16">
        <f t="shared" si="0"/>
        <v>230.06470759070567</v>
      </c>
      <c r="E43" s="25">
        <v>0.006618956737499999</v>
      </c>
      <c r="F43" s="26">
        <v>0.00717428720777625</v>
      </c>
    </row>
    <row r="44" spans="1:6" ht="15.75">
      <c r="A44" s="7" t="s">
        <v>134</v>
      </c>
      <c r="B44" s="23" t="s">
        <v>133</v>
      </c>
      <c r="C44" s="24" t="s">
        <v>122</v>
      </c>
      <c r="D44" s="16">
        <f t="shared" si="0"/>
        <v>6778.346972149657</v>
      </c>
      <c r="E44" s="25">
        <v>0.19501289802449998</v>
      </c>
      <c r="F44" s="26">
        <v>0.21137448016875554</v>
      </c>
    </row>
    <row r="45" spans="1:6" ht="15.75">
      <c r="A45" s="7" t="s">
        <v>136</v>
      </c>
      <c r="B45" s="23" t="s">
        <v>135</v>
      </c>
      <c r="C45" s="24" t="s">
        <v>122</v>
      </c>
      <c r="D45" s="16">
        <f t="shared" si="0"/>
        <v>12387.654593846424</v>
      </c>
      <c r="E45" s="25">
        <v>0.3563925588345</v>
      </c>
      <c r="F45" s="26">
        <v>0.38629389452071455</v>
      </c>
    </row>
    <row r="46" spans="1:6" ht="15.75">
      <c r="A46" s="7" t="s">
        <v>137</v>
      </c>
      <c r="B46" s="23" t="s">
        <v>106</v>
      </c>
      <c r="C46" s="24" t="s">
        <v>122</v>
      </c>
      <c r="D46" s="16">
        <f t="shared" si="0"/>
        <v>6829.291258454976</v>
      </c>
      <c r="E46" s="25">
        <v>0.1964785640565</v>
      </c>
      <c r="F46" s="26">
        <v>0.21296311558084036</v>
      </c>
    </row>
    <row r="47" spans="1:6" ht="31.5">
      <c r="A47" s="7" t="s">
        <v>139</v>
      </c>
      <c r="B47" s="23" t="s">
        <v>138</v>
      </c>
      <c r="C47" s="24" t="s">
        <v>122</v>
      </c>
      <c r="D47" s="16">
        <f t="shared" si="0"/>
        <v>190.92458518540082</v>
      </c>
      <c r="E47" s="25">
        <v>0.0054928962495</v>
      </c>
      <c r="F47" s="26">
        <v>0.00595375024483305</v>
      </c>
    </row>
    <row r="48" spans="1:6" ht="15.75">
      <c r="A48" s="7" t="s">
        <v>141</v>
      </c>
      <c r="B48" s="23" t="s">
        <v>140</v>
      </c>
      <c r="C48" s="24" t="s">
        <v>122</v>
      </c>
      <c r="D48" s="16">
        <f t="shared" si="0"/>
        <v>1637.5559347211529</v>
      </c>
      <c r="E48" s="25">
        <v>0.0471124493655</v>
      </c>
      <c r="F48" s="26">
        <v>0.051065183867265454</v>
      </c>
    </row>
    <row r="49" spans="1:6" ht="15.75">
      <c r="A49" s="7" t="s">
        <v>142</v>
      </c>
      <c r="B49" s="23" t="s">
        <v>14</v>
      </c>
      <c r="C49" s="24" t="s">
        <v>122</v>
      </c>
      <c r="D49" s="16">
        <f t="shared" si="0"/>
        <v>26943.58654407641</v>
      </c>
      <c r="E49" s="25">
        <v>0.7751664110325</v>
      </c>
      <c r="F49" s="26">
        <v>0.8402028729181268</v>
      </c>
    </row>
    <row r="50" spans="1:6" ht="31.5">
      <c r="A50" s="7" t="s">
        <v>144</v>
      </c>
      <c r="B50" s="23" t="s">
        <v>143</v>
      </c>
      <c r="C50" s="24" t="s">
        <v>122</v>
      </c>
      <c r="D50" s="16">
        <f t="shared" si="0"/>
        <v>2802.7511660092364</v>
      </c>
      <c r="E50" s="25">
        <v>0.08063509135349999</v>
      </c>
      <c r="F50" s="26">
        <v>0.08740037551805864</v>
      </c>
    </row>
    <row r="51" spans="1:6" ht="31.5">
      <c r="A51" s="7" t="s">
        <v>146</v>
      </c>
      <c r="B51" s="23" t="s">
        <v>145</v>
      </c>
      <c r="C51" s="24" t="s">
        <v>122</v>
      </c>
      <c r="D51" s="16">
        <f t="shared" si="0"/>
        <v>6101.005409413408</v>
      </c>
      <c r="E51" s="25">
        <v>0.17552579569049997</v>
      </c>
      <c r="F51" s="26">
        <v>0.19025240994893294</v>
      </c>
    </row>
    <row r="52" spans="1:6" ht="31.5">
      <c r="A52" s="7" t="s">
        <v>148</v>
      </c>
      <c r="B52" s="23" t="s">
        <v>147</v>
      </c>
      <c r="C52" s="24" t="s">
        <v>122</v>
      </c>
      <c r="D52" s="16">
        <f t="shared" si="0"/>
        <v>2228.929014317178</v>
      </c>
      <c r="E52" s="25">
        <v>0.0641262402705</v>
      </c>
      <c r="F52" s="26">
        <v>0.06950643182919496</v>
      </c>
    </row>
    <row r="53" spans="1:6" ht="31.5">
      <c r="A53" s="7" t="s">
        <v>150</v>
      </c>
      <c r="B53" s="23" t="s">
        <v>149</v>
      </c>
      <c r="C53" s="24" t="s">
        <v>79</v>
      </c>
      <c r="D53" s="16">
        <f t="shared" si="0"/>
        <v>4314.072440075979</v>
      </c>
      <c r="E53" s="25">
        <v>0.12411577222049998</v>
      </c>
      <c r="F53" s="26">
        <v>0.13452908550979994</v>
      </c>
    </row>
    <row r="54" spans="1:6" ht="15.75">
      <c r="A54" s="7" t="s">
        <v>151</v>
      </c>
      <c r="B54" s="23" t="s">
        <v>102</v>
      </c>
      <c r="C54" s="24" t="s">
        <v>122</v>
      </c>
      <c r="D54" s="16">
        <f t="shared" si="0"/>
        <v>3094.865393048034</v>
      </c>
      <c r="E54" s="25">
        <v>0.08903921144399998</v>
      </c>
      <c r="F54" s="26">
        <v>0.09650960128415159</v>
      </c>
    </row>
    <row r="55" spans="1:6" ht="15.75">
      <c r="A55" s="7" t="s">
        <v>152</v>
      </c>
      <c r="B55" s="23" t="s">
        <v>153</v>
      </c>
      <c r="C55" s="24" t="s">
        <v>122</v>
      </c>
      <c r="D55" s="16">
        <f t="shared" si="0"/>
        <v>877.0416118736318</v>
      </c>
      <c r="E55" s="25">
        <v>0.025232468494499994</v>
      </c>
      <c r="F55" s="26">
        <v>0.027349472601188547</v>
      </c>
    </row>
    <row r="56" spans="1:6" ht="31.5">
      <c r="A56" s="7" t="s">
        <v>154</v>
      </c>
      <c r="B56" s="23" t="s">
        <v>155</v>
      </c>
      <c r="C56" s="24" t="s">
        <v>122</v>
      </c>
      <c r="D56" s="16">
        <f t="shared" si="0"/>
        <v>11206.461614114902</v>
      </c>
      <c r="E56" s="25">
        <v>0.32240966196449994</v>
      </c>
      <c r="F56" s="26">
        <v>0.34945983260332153</v>
      </c>
    </row>
    <row r="57" spans="1:6" ht="15.75">
      <c r="A57" s="7" t="s">
        <v>156</v>
      </c>
      <c r="B57" s="23" t="s">
        <v>158</v>
      </c>
      <c r="C57" s="24" t="s">
        <v>122</v>
      </c>
      <c r="D57" s="16">
        <f t="shared" si="0"/>
        <v>7722.408277745071</v>
      </c>
      <c r="E57" s="25">
        <v>0.22217352167999999</v>
      </c>
      <c r="F57" s="26">
        <v>0.240813880148952</v>
      </c>
    </row>
    <row r="58" spans="1:6" ht="31.5">
      <c r="A58" s="7" t="s">
        <v>157</v>
      </c>
      <c r="B58" s="23" t="s">
        <v>161</v>
      </c>
      <c r="C58" s="24" t="s">
        <v>159</v>
      </c>
      <c r="D58" s="16">
        <f t="shared" si="0"/>
        <v>4987.026270836235</v>
      </c>
      <c r="E58" s="25">
        <v>0.14347663959899998</v>
      </c>
      <c r="F58" s="26">
        <v>0.1555143296613561</v>
      </c>
    </row>
    <row r="59" spans="1:16" s="6" customFormat="1" ht="24.75" customHeight="1">
      <c r="A59" s="7" t="s">
        <v>160</v>
      </c>
      <c r="B59" s="23" t="s">
        <v>163</v>
      </c>
      <c r="C59" s="24" t="s">
        <v>6</v>
      </c>
      <c r="D59" s="16">
        <f t="shared" si="0"/>
        <v>3611.375222646612</v>
      </c>
      <c r="E59" s="25">
        <v>0.103899188241</v>
      </c>
      <c r="F59" s="26">
        <v>0.1126163301344199</v>
      </c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6" ht="15.75">
      <c r="A60" s="7" t="s">
        <v>162</v>
      </c>
      <c r="B60" s="23" t="s">
        <v>227</v>
      </c>
      <c r="C60" s="24" t="s">
        <v>6</v>
      </c>
      <c r="D60" s="16">
        <f t="shared" si="0"/>
        <v>18944.129880059656</v>
      </c>
      <c r="E60" s="25">
        <v>0.5450222131799999</v>
      </c>
      <c r="F60" s="26">
        <v>0.5907495768658019</v>
      </c>
    </row>
    <row r="61" spans="1:6" ht="15.75">
      <c r="A61" s="7" t="s">
        <v>164</v>
      </c>
      <c r="B61" s="23" t="s">
        <v>165</v>
      </c>
      <c r="C61" s="24" t="s">
        <v>166</v>
      </c>
      <c r="D61" s="16">
        <f t="shared" si="0"/>
        <v>7710.798261277624</v>
      </c>
      <c r="E61" s="25">
        <v>0.22183950175349998</v>
      </c>
      <c r="F61" s="26">
        <v>0.24045183595061864</v>
      </c>
    </row>
    <row r="62" spans="1:6" ht="15.75">
      <c r="A62" s="7" t="s">
        <v>167</v>
      </c>
      <c r="B62" s="23" t="s">
        <v>168</v>
      </c>
      <c r="C62" s="24" t="s">
        <v>166</v>
      </c>
      <c r="D62" s="16">
        <f t="shared" si="0"/>
        <v>2549.3887665106113</v>
      </c>
      <c r="E62" s="25">
        <v>0.07334586051599999</v>
      </c>
      <c r="F62" s="26">
        <v>0.0794995782132924</v>
      </c>
    </row>
    <row r="63" spans="1:6" ht="15.75">
      <c r="A63" s="22" t="s">
        <v>169</v>
      </c>
      <c r="B63" s="27" t="s">
        <v>170</v>
      </c>
      <c r="C63" s="28" t="s">
        <v>27</v>
      </c>
      <c r="D63" s="15" t="s">
        <v>27</v>
      </c>
      <c r="E63" s="25"/>
      <c r="F63" s="26"/>
    </row>
    <row r="64" spans="1:6" ht="31.5">
      <c r="A64" s="7" t="s">
        <v>171</v>
      </c>
      <c r="B64" s="23" t="s">
        <v>172</v>
      </c>
      <c r="C64" s="28" t="s">
        <v>27</v>
      </c>
      <c r="D64" s="15" t="s">
        <v>27</v>
      </c>
      <c r="E64" s="25"/>
      <c r="F64" s="26"/>
    </row>
    <row r="65" spans="1:6" ht="31.5">
      <c r="A65" s="7" t="s">
        <v>173</v>
      </c>
      <c r="B65" s="23" t="s">
        <v>8</v>
      </c>
      <c r="C65" s="28" t="s">
        <v>174</v>
      </c>
      <c r="D65" s="16">
        <f aca="true" t="shared" si="1" ref="D65:D72">E65*E$2*7+F65*E$2*5</f>
        <v>6173.888355598685</v>
      </c>
      <c r="E65" s="25">
        <v>0.1776226365</v>
      </c>
      <c r="F65" s="26">
        <v>0.19252517570235</v>
      </c>
    </row>
    <row r="66" spans="1:6" ht="31.5">
      <c r="A66" s="7" t="s">
        <v>175</v>
      </c>
      <c r="B66" s="23" t="s">
        <v>176</v>
      </c>
      <c r="C66" s="28" t="s">
        <v>11</v>
      </c>
      <c r="D66" s="16">
        <f t="shared" si="1"/>
        <v>11687.67544047298</v>
      </c>
      <c r="E66" s="25">
        <v>0.3362541735</v>
      </c>
      <c r="F66" s="26">
        <v>0.36446589865665</v>
      </c>
    </row>
    <row r="67" spans="1:6" ht="15.75">
      <c r="A67" s="7" t="s">
        <v>177</v>
      </c>
      <c r="B67" s="23" t="s">
        <v>178</v>
      </c>
      <c r="C67" s="28" t="s">
        <v>10</v>
      </c>
      <c r="D67" s="16">
        <f t="shared" si="1"/>
        <v>2989.8704615163433</v>
      </c>
      <c r="E67" s="25">
        <v>0.08601850949999999</v>
      </c>
      <c r="F67" s="26">
        <v>0.09323546244705</v>
      </c>
    </row>
    <row r="68" spans="1:6" ht="15.75">
      <c r="A68" s="7" t="s">
        <v>179</v>
      </c>
      <c r="B68" s="23" t="s">
        <v>13</v>
      </c>
      <c r="C68" s="28" t="s">
        <v>10</v>
      </c>
      <c r="D68" s="16">
        <f t="shared" si="1"/>
        <v>6135.058869085484</v>
      </c>
      <c r="E68" s="25">
        <v>0.17650551299999998</v>
      </c>
      <c r="F68" s="26">
        <v>0.1913143255407</v>
      </c>
    </row>
    <row r="69" spans="1:6" ht="15.75">
      <c r="A69" s="7" t="s">
        <v>180</v>
      </c>
      <c r="B69" s="23" t="s">
        <v>112</v>
      </c>
      <c r="C69" s="28" t="s">
        <v>122</v>
      </c>
      <c r="D69" s="16">
        <f t="shared" si="1"/>
        <v>1592.0089470411704</v>
      </c>
      <c r="E69" s="25">
        <v>0.0458020635</v>
      </c>
      <c r="F69" s="26">
        <v>0.04964485662765</v>
      </c>
    </row>
    <row r="70" spans="1:6" ht="31.5">
      <c r="A70" s="7" t="s">
        <v>181</v>
      </c>
      <c r="B70" s="23" t="s">
        <v>182</v>
      </c>
      <c r="C70" s="28" t="s">
        <v>122</v>
      </c>
      <c r="D70" s="16">
        <f t="shared" si="1"/>
        <v>8387.169086851041</v>
      </c>
      <c r="E70" s="25">
        <v>0.24129867599999996</v>
      </c>
      <c r="F70" s="26">
        <v>0.2615436349164</v>
      </c>
    </row>
    <row r="71" spans="1:6" ht="15.75">
      <c r="A71" s="7" t="s">
        <v>183</v>
      </c>
      <c r="B71" s="23" t="s">
        <v>184</v>
      </c>
      <c r="C71" s="28" t="s">
        <v>9</v>
      </c>
      <c r="D71" s="16">
        <f t="shared" si="1"/>
        <v>1708.4974065807678</v>
      </c>
      <c r="E71" s="25">
        <v>0.04915343399999999</v>
      </c>
      <c r="F71" s="26">
        <v>0.05327740711259999</v>
      </c>
    </row>
    <row r="72" spans="1:6" ht="15.75">
      <c r="A72" s="7" t="s">
        <v>185</v>
      </c>
      <c r="B72" s="23" t="s">
        <v>186</v>
      </c>
      <c r="C72" s="28" t="s">
        <v>7</v>
      </c>
      <c r="D72" s="16">
        <f t="shared" si="1"/>
        <v>1320.2025414487753</v>
      </c>
      <c r="E72" s="25">
        <v>0.037982199</v>
      </c>
      <c r="F72" s="26">
        <v>0.04116890549610001</v>
      </c>
    </row>
    <row r="73" spans="1:6" ht="31.5">
      <c r="A73" s="7" t="s">
        <v>71</v>
      </c>
      <c r="B73" s="23" t="s">
        <v>187</v>
      </c>
      <c r="C73" s="15" t="s">
        <v>27</v>
      </c>
      <c r="D73" s="15" t="s">
        <v>27</v>
      </c>
      <c r="E73" s="25"/>
      <c r="F73" s="26"/>
    </row>
    <row r="74" spans="1:6" ht="15.75">
      <c r="A74" s="7" t="s">
        <v>188</v>
      </c>
      <c r="B74" s="23" t="s">
        <v>189</v>
      </c>
      <c r="C74" s="28" t="s">
        <v>11</v>
      </c>
      <c r="D74" s="16">
        <f aca="true" t="shared" si="2" ref="D74:D79">E74*E$2*7+F74*E$2*5</f>
        <v>10406.302385537405</v>
      </c>
      <c r="E74" s="25">
        <v>0.29938909799999996</v>
      </c>
      <c r="F74" s="26">
        <v>0.3245078433222</v>
      </c>
    </row>
    <row r="75" spans="1:6" ht="15.75">
      <c r="A75" s="7" t="s">
        <v>190</v>
      </c>
      <c r="B75" s="23" t="s">
        <v>191</v>
      </c>
      <c r="C75" s="28" t="s">
        <v>11</v>
      </c>
      <c r="D75" s="16">
        <f t="shared" si="2"/>
        <v>24928.530341473932</v>
      </c>
      <c r="E75" s="25">
        <v>0.717193287</v>
      </c>
      <c r="F75" s="26">
        <v>0.7773658037793</v>
      </c>
    </row>
    <row r="76" spans="1:6" ht="15.75">
      <c r="A76" s="7" t="s">
        <v>192</v>
      </c>
      <c r="B76" s="23" t="s">
        <v>103</v>
      </c>
      <c r="C76" s="28" t="s">
        <v>193</v>
      </c>
      <c r="D76" s="16">
        <f t="shared" si="2"/>
        <v>2213.2807312523587</v>
      </c>
      <c r="E76" s="25">
        <v>0.0636760395</v>
      </c>
      <c r="F76" s="26">
        <v>0.06901845921405</v>
      </c>
    </row>
    <row r="77" spans="1:6" ht="15.75">
      <c r="A77" s="7" t="s">
        <v>194</v>
      </c>
      <c r="B77" s="23" t="s">
        <v>195</v>
      </c>
      <c r="C77" s="28" t="s">
        <v>9</v>
      </c>
      <c r="D77" s="16">
        <f t="shared" si="2"/>
        <v>931.9076763167825</v>
      </c>
      <c r="E77" s="25">
        <v>0.026810964</v>
      </c>
      <c r="F77" s="26">
        <v>0.029060403879600002</v>
      </c>
    </row>
    <row r="78" spans="1:6" ht="15.75">
      <c r="A78" s="7" t="s">
        <v>196</v>
      </c>
      <c r="B78" s="23" t="s">
        <v>197</v>
      </c>
      <c r="C78" s="28" t="s">
        <v>12</v>
      </c>
      <c r="D78" s="16">
        <f t="shared" si="2"/>
        <v>11027.57416974859</v>
      </c>
      <c r="E78" s="25">
        <v>0.3172630739999999</v>
      </c>
      <c r="F78" s="26">
        <v>0.3438814459085999</v>
      </c>
    </row>
    <row r="79" spans="1:6" ht="15.75">
      <c r="A79" s="7" t="s">
        <v>198</v>
      </c>
      <c r="B79" s="23" t="s">
        <v>199</v>
      </c>
      <c r="C79" s="28" t="s">
        <v>11</v>
      </c>
      <c r="D79" s="16">
        <f t="shared" si="2"/>
        <v>465.95383815839125</v>
      </c>
      <c r="E79" s="25">
        <v>0.013405482</v>
      </c>
      <c r="F79" s="26">
        <v>0.014530201939800001</v>
      </c>
    </row>
    <row r="80" spans="1:6" ht="15.75">
      <c r="A80" s="22" t="s">
        <v>200</v>
      </c>
      <c r="B80" s="14" t="s">
        <v>201</v>
      </c>
      <c r="C80" s="15" t="s">
        <v>27</v>
      </c>
      <c r="D80" s="15" t="s">
        <v>27</v>
      </c>
      <c r="E80" s="25"/>
      <c r="F80" s="26"/>
    </row>
    <row r="81" spans="1:6" ht="15.75">
      <c r="A81" s="7" t="s">
        <v>65</v>
      </c>
      <c r="B81" s="17" t="s">
        <v>2</v>
      </c>
      <c r="C81" s="18" t="s">
        <v>202</v>
      </c>
      <c r="D81" s="16">
        <f>E81*E$2*7+F81*E$2*5</f>
        <v>506.99660540284276</v>
      </c>
      <c r="E81" s="25">
        <v>0.014586281539499996</v>
      </c>
      <c r="F81" s="26">
        <v>0.01581007056066405</v>
      </c>
    </row>
    <row r="82" spans="1:6" ht="15.75">
      <c r="A82" s="7" t="s">
        <v>203</v>
      </c>
      <c r="B82" s="29" t="s">
        <v>3</v>
      </c>
      <c r="C82" s="28" t="s">
        <v>122</v>
      </c>
      <c r="D82" s="16">
        <f>E82*E$2*7+F82*E$2*5</f>
        <v>1155.3713712002445</v>
      </c>
      <c r="E82" s="25">
        <v>0.0332400097425</v>
      </c>
      <c r="F82" s="26">
        <v>0.03602884655989575</v>
      </c>
    </row>
    <row r="83" spans="1:6" ht="15.75">
      <c r="A83" s="22" t="s">
        <v>204</v>
      </c>
      <c r="B83" s="30" t="s">
        <v>228</v>
      </c>
      <c r="C83" s="24"/>
      <c r="D83" s="16"/>
      <c r="E83" s="25"/>
      <c r="F83" s="26"/>
    </row>
    <row r="84" spans="1:6" ht="15.75">
      <c r="A84" s="7" t="s">
        <v>66</v>
      </c>
      <c r="B84" s="29" t="s">
        <v>229</v>
      </c>
      <c r="C84" s="24" t="s">
        <v>5</v>
      </c>
      <c r="D84" s="16">
        <f aca="true" t="shared" si="3" ref="D84:D89">E84*E$2*7+F84*E$2*5</f>
        <v>28151.37772206947</v>
      </c>
      <c r="E84" s="25">
        <v>0.8099145374999999</v>
      </c>
      <c r="F84" s="26">
        <v>0.8778663671962499</v>
      </c>
    </row>
    <row r="85" spans="1:6" ht="15.75">
      <c r="A85" s="7" t="s">
        <v>208</v>
      </c>
      <c r="B85" s="29" t="s">
        <v>230</v>
      </c>
      <c r="C85" s="24" t="s">
        <v>5</v>
      </c>
      <c r="D85" s="16">
        <f t="shared" si="3"/>
        <v>2601.5755963843512</v>
      </c>
      <c r="E85" s="25">
        <v>0.07484727449999999</v>
      </c>
      <c r="F85" s="26">
        <v>0.08112696083055</v>
      </c>
    </row>
    <row r="86" spans="1:6" ht="15.75">
      <c r="A86" s="7" t="s">
        <v>73</v>
      </c>
      <c r="B86" s="29" t="s">
        <v>107</v>
      </c>
      <c r="C86" s="24" t="s">
        <v>6</v>
      </c>
      <c r="D86" s="16">
        <f t="shared" si="3"/>
        <v>1514.3499740147713</v>
      </c>
      <c r="E86" s="25">
        <v>0.043567816499999995</v>
      </c>
      <c r="F86" s="26">
        <v>0.04722315630435</v>
      </c>
    </row>
    <row r="87" spans="1:6" ht="15.75">
      <c r="A87" s="7" t="s">
        <v>233</v>
      </c>
      <c r="B87" s="29" t="s">
        <v>231</v>
      </c>
      <c r="C87" s="24" t="s">
        <v>6</v>
      </c>
      <c r="D87" s="16">
        <f t="shared" si="3"/>
        <v>970.7371628299818</v>
      </c>
      <c r="E87" s="25">
        <v>0.0279280875</v>
      </c>
      <c r="F87" s="26">
        <v>0.030271254041250004</v>
      </c>
    </row>
    <row r="88" spans="1:6" ht="15.75">
      <c r="A88" s="7" t="s">
        <v>234</v>
      </c>
      <c r="B88" s="29" t="s">
        <v>232</v>
      </c>
      <c r="C88" s="24" t="s">
        <v>6</v>
      </c>
      <c r="D88" s="16">
        <f t="shared" si="3"/>
        <v>2718.064055923949</v>
      </c>
      <c r="E88" s="25">
        <v>0.078198645</v>
      </c>
      <c r="F88" s="26">
        <v>0.0847595113155</v>
      </c>
    </row>
    <row r="89" spans="1:6" ht="15.75">
      <c r="A89" s="7" t="s">
        <v>76</v>
      </c>
      <c r="B89" s="29" t="s">
        <v>113</v>
      </c>
      <c r="C89" s="24" t="s">
        <v>79</v>
      </c>
      <c r="D89" s="16">
        <f t="shared" si="3"/>
        <v>16153.066389490894</v>
      </c>
      <c r="E89" s="25">
        <v>0.4647233759999999</v>
      </c>
      <c r="F89" s="26">
        <v>0.5037136672464</v>
      </c>
    </row>
    <row r="90" spans="1:6" ht="31.5">
      <c r="A90" s="22" t="s">
        <v>210</v>
      </c>
      <c r="B90" s="19" t="s">
        <v>205</v>
      </c>
      <c r="C90" s="15" t="s">
        <v>27</v>
      </c>
      <c r="D90" s="15" t="s">
        <v>27</v>
      </c>
      <c r="E90" s="31"/>
      <c r="F90" s="32"/>
    </row>
    <row r="91" spans="1:6" ht="31.5">
      <c r="A91" s="7" t="s">
        <v>67</v>
      </c>
      <c r="B91" s="33" t="s">
        <v>206</v>
      </c>
      <c r="C91" s="28" t="s">
        <v>207</v>
      </c>
      <c r="D91" s="16">
        <f>E91*E$2*7+F91*E$2*5</f>
        <v>882.4000810124535</v>
      </c>
      <c r="E91" s="31">
        <v>0.0253866315375</v>
      </c>
      <c r="F91" s="32">
        <v>0.027516569923496253</v>
      </c>
    </row>
    <row r="92" spans="1:6" ht="15.75">
      <c r="A92" s="7" t="s">
        <v>213</v>
      </c>
      <c r="B92" s="33" t="s">
        <v>209</v>
      </c>
      <c r="C92" s="28" t="s">
        <v>122</v>
      </c>
      <c r="D92" s="16">
        <f>E92*E$2*7+F92*E$2*5</f>
        <v>2420.280723854223</v>
      </c>
      <c r="E92" s="25">
        <v>0.06963142487849998</v>
      </c>
      <c r="F92" s="26">
        <v>0.07547350142580614</v>
      </c>
    </row>
    <row r="93" spans="1:6" ht="31.5">
      <c r="A93" s="22" t="s">
        <v>222</v>
      </c>
      <c r="B93" s="14" t="s">
        <v>263</v>
      </c>
      <c r="C93" s="15" t="s">
        <v>27</v>
      </c>
      <c r="D93" s="15" t="s">
        <v>27</v>
      </c>
      <c r="E93" s="25"/>
      <c r="F93" s="26"/>
    </row>
    <row r="94" spans="1:6" ht="31.5">
      <c r="A94" s="7" t="s">
        <v>69</v>
      </c>
      <c r="B94" s="23" t="s">
        <v>235</v>
      </c>
      <c r="C94" s="28" t="s">
        <v>4</v>
      </c>
      <c r="D94" s="16">
        <f aca="true" t="shared" si="4" ref="D94:D99">E94*E$2*7+F94*E$2*5</f>
        <v>95404.0483629306</v>
      </c>
      <c r="E94" s="25">
        <v>2.7447724394999993</v>
      </c>
      <c r="F94" s="26">
        <v>2.9750588471740493</v>
      </c>
    </row>
    <row r="95" spans="1:6" ht="15.75">
      <c r="A95" s="7" t="s">
        <v>225</v>
      </c>
      <c r="B95" s="23" t="s">
        <v>111</v>
      </c>
      <c r="C95" s="28" t="s">
        <v>79</v>
      </c>
      <c r="D95" s="16">
        <f t="shared" si="4"/>
        <v>3844.119164806728</v>
      </c>
      <c r="E95" s="25">
        <v>0.11059522649999999</v>
      </c>
      <c r="F95" s="26">
        <v>0.11987416600335</v>
      </c>
    </row>
    <row r="96" spans="1:6" ht="15.75">
      <c r="A96" s="7" t="s">
        <v>74</v>
      </c>
      <c r="B96" s="23" t="s">
        <v>236</v>
      </c>
      <c r="C96" s="28" t="s">
        <v>5</v>
      </c>
      <c r="D96" s="16">
        <f t="shared" si="4"/>
        <v>427.12435164519195</v>
      </c>
      <c r="E96" s="25">
        <v>0.012288358499999997</v>
      </c>
      <c r="F96" s="26">
        <v>0.013319351778149998</v>
      </c>
    </row>
    <row r="97" spans="1:6" ht="15.75">
      <c r="A97" s="7" t="s">
        <v>238</v>
      </c>
      <c r="B97" s="23" t="s">
        <v>110</v>
      </c>
      <c r="C97" s="28" t="s">
        <v>5</v>
      </c>
      <c r="D97" s="16">
        <f t="shared" si="4"/>
        <v>776.5897302639853</v>
      </c>
      <c r="E97" s="25">
        <v>0.022342469999999996</v>
      </c>
      <c r="F97" s="26">
        <v>0.024217003233</v>
      </c>
    </row>
    <row r="98" spans="1:6" ht="15.75">
      <c r="A98" s="7" t="s">
        <v>239</v>
      </c>
      <c r="B98" s="23" t="s">
        <v>109</v>
      </c>
      <c r="C98" s="28" t="s">
        <v>6</v>
      </c>
      <c r="D98" s="16">
        <f t="shared" si="4"/>
        <v>271.80640559239487</v>
      </c>
      <c r="E98" s="25">
        <v>0.007819864499999999</v>
      </c>
      <c r="F98" s="26">
        <v>0.008475951131549999</v>
      </c>
    </row>
    <row r="99" spans="1:6" ht="16.5" customHeight="1">
      <c r="A99" s="7" t="s">
        <v>77</v>
      </c>
      <c r="B99" s="23" t="s">
        <v>237</v>
      </c>
      <c r="C99" s="28" t="s">
        <v>12</v>
      </c>
      <c r="D99" s="16">
        <f t="shared" si="4"/>
        <v>77.65897302639854</v>
      </c>
      <c r="E99" s="25">
        <v>0.002234247</v>
      </c>
      <c r="F99" s="26">
        <v>0.0024217003233</v>
      </c>
    </row>
    <row r="100" spans="1:6" ht="15.75">
      <c r="A100" s="22" t="s">
        <v>240</v>
      </c>
      <c r="B100" s="19" t="s">
        <v>211</v>
      </c>
      <c r="C100" s="15" t="s">
        <v>27</v>
      </c>
      <c r="D100" s="15" t="s">
        <v>27</v>
      </c>
      <c r="E100" s="25"/>
      <c r="F100" s="26"/>
    </row>
    <row r="101" spans="1:6" ht="31.5">
      <c r="A101" s="7" t="s">
        <v>241</v>
      </c>
      <c r="B101" s="23" t="s">
        <v>212</v>
      </c>
      <c r="C101" s="34" t="s">
        <v>5</v>
      </c>
      <c r="D101" s="16">
        <f>E101*E$2*7+F101*E$2*5</f>
        <v>28605.682714273902</v>
      </c>
      <c r="E101" s="25">
        <v>0.82298488245</v>
      </c>
      <c r="F101" s="26">
        <v>0.892033314087555</v>
      </c>
    </row>
    <row r="102" spans="1:6" ht="31.5">
      <c r="A102" s="7" t="s">
        <v>242</v>
      </c>
      <c r="B102" s="23" t="s">
        <v>214</v>
      </c>
      <c r="C102" s="34" t="s">
        <v>10</v>
      </c>
      <c r="D102" s="16">
        <f>E102*E$2*7+F102*E$2*5</f>
        <v>29036.690014570413</v>
      </c>
      <c r="E102" s="25">
        <v>0.8353849533</v>
      </c>
      <c r="F102" s="26">
        <v>0.90547375088187</v>
      </c>
    </row>
    <row r="103" spans="1:6" ht="15.75">
      <c r="A103" s="7" t="s">
        <v>243</v>
      </c>
      <c r="B103" s="23" t="s">
        <v>215</v>
      </c>
      <c r="C103" s="34" t="s">
        <v>6</v>
      </c>
      <c r="D103" s="16">
        <f>E103*E$2*7+F103*E$2*5</f>
        <v>1355.1490793106545</v>
      </c>
      <c r="E103" s="25">
        <v>0.03898761015</v>
      </c>
      <c r="F103" s="26">
        <v>0.042258670641585</v>
      </c>
    </row>
    <row r="104" spans="1:6" ht="15.75">
      <c r="A104" s="7" t="s">
        <v>264</v>
      </c>
      <c r="B104" s="23" t="s">
        <v>216</v>
      </c>
      <c r="C104" s="34" t="s">
        <v>12</v>
      </c>
      <c r="D104" s="16">
        <f>E104*E$2*7+F104*E$2*5</f>
        <v>1487.169333455532</v>
      </c>
      <c r="E104" s="25">
        <v>0.042785830049999994</v>
      </c>
      <c r="F104" s="26">
        <v>0.046375561191195</v>
      </c>
    </row>
    <row r="105" spans="1:6" ht="15.75">
      <c r="A105" s="7" t="s">
        <v>265</v>
      </c>
      <c r="B105" s="29" t="s">
        <v>217</v>
      </c>
      <c r="C105" s="24" t="s">
        <v>79</v>
      </c>
      <c r="D105" s="16">
        <f>E105*E$2*7+F105*E$2*5</f>
        <v>1071.6938277642998</v>
      </c>
      <c r="E105" s="25">
        <v>0.030832608599999995</v>
      </c>
      <c r="F105" s="26">
        <v>0.03341946446154</v>
      </c>
    </row>
    <row r="106" spans="1:6" ht="15.75">
      <c r="A106" s="7" t="s">
        <v>266</v>
      </c>
      <c r="B106" s="23" t="s">
        <v>218</v>
      </c>
      <c r="C106" s="15" t="s">
        <v>27</v>
      </c>
      <c r="D106" s="15" t="s">
        <v>27</v>
      </c>
      <c r="E106" s="25"/>
      <c r="F106" s="26"/>
    </row>
    <row r="107" spans="1:6" ht="15.75">
      <c r="A107" s="7" t="s">
        <v>267</v>
      </c>
      <c r="B107" s="29" t="s">
        <v>219</v>
      </c>
      <c r="C107" s="28" t="s">
        <v>79</v>
      </c>
      <c r="D107" s="16">
        <f>E107*E$2*7+F107*E$2*5</f>
        <v>89.30781898035832</v>
      </c>
      <c r="E107" s="25">
        <v>0.0025693840499999994</v>
      </c>
      <c r="F107" s="26">
        <v>0.0027849553717949997</v>
      </c>
    </row>
    <row r="108" spans="1:6" ht="15.75">
      <c r="A108" s="7" t="s">
        <v>268</v>
      </c>
      <c r="B108" s="35" t="s">
        <v>261</v>
      </c>
      <c r="C108" s="34" t="s">
        <v>79</v>
      </c>
      <c r="D108" s="16">
        <f>E108*E$2*7+F108*E$2*5</f>
        <v>19.414743256599635</v>
      </c>
      <c r="E108" s="25">
        <v>0.00055856175</v>
      </c>
      <c r="F108" s="26">
        <v>0.000605425080825</v>
      </c>
    </row>
    <row r="109" spans="1:6" ht="15.75">
      <c r="A109" s="7" t="s">
        <v>269</v>
      </c>
      <c r="B109" s="29" t="s">
        <v>220</v>
      </c>
      <c r="C109" s="28" t="s">
        <v>79</v>
      </c>
      <c r="D109" s="16">
        <f>E109*E$2*7+F109*E$2*5</f>
        <v>73.7760243750786</v>
      </c>
      <c r="E109" s="25">
        <v>0.0021225346499999997</v>
      </c>
      <c r="F109" s="26">
        <v>0.002300615307135</v>
      </c>
    </row>
    <row r="110" spans="1:6" ht="15.75">
      <c r="A110" s="7" t="s">
        <v>270</v>
      </c>
      <c r="B110" s="29" t="s">
        <v>221</v>
      </c>
      <c r="C110" s="28" t="s">
        <v>79</v>
      </c>
      <c r="D110" s="16">
        <f>E110*E$2*7+F110*E$2*5</f>
        <v>3.8829486513199276</v>
      </c>
      <c r="E110" s="25">
        <v>0.00011171235</v>
      </c>
      <c r="F110" s="26">
        <v>0.00012108501616500001</v>
      </c>
    </row>
    <row r="111" spans="1:6" ht="15.75">
      <c r="A111" s="7" t="s">
        <v>271</v>
      </c>
      <c r="B111" s="36" t="s">
        <v>262</v>
      </c>
      <c r="C111" s="18" t="s">
        <v>79</v>
      </c>
      <c r="D111" s="16">
        <f>E111*E$2*7+F111*E$2*5</f>
        <v>31.06358921055942</v>
      </c>
      <c r="E111" s="25">
        <v>0.0008936988</v>
      </c>
      <c r="F111" s="26">
        <v>0.0009686801293200001</v>
      </c>
    </row>
    <row r="112" spans="1:6" ht="15.75">
      <c r="A112" s="22" t="s">
        <v>244</v>
      </c>
      <c r="B112" s="19" t="s">
        <v>223</v>
      </c>
      <c r="C112" s="1" t="s">
        <v>27</v>
      </c>
      <c r="D112" s="15" t="s">
        <v>27</v>
      </c>
      <c r="E112" s="25"/>
      <c r="F112" s="26"/>
    </row>
    <row r="113" spans="1:6" ht="15.75">
      <c r="A113" s="7" t="s">
        <v>272</v>
      </c>
      <c r="B113" s="29" t="s">
        <v>224</v>
      </c>
      <c r="C113" s="28" t="s">
        <v>4</v>
      </c>
      <c r="D113" s="16">
        <f>E113*E$2*7+F113*E$2*5</f>
        <v>34364.095564181356</v>
      </c>
      <c r="E113" s="25">
        <v>0.9886542974999999</v>
      </c>
      <c r="F113" s="26">
        <v>1.07160239306025</v>
      </c>
    </row>
    <row r="114" spans="1:6" ht="15.75">
      <c r="A114" s="7" t="s">
        <v>273</v>
      </c>
      <c r="B114" s="29" t="s">
        <v>1</v>
      </c>
      <c r="C114" s="15" t="s">
        <v>27</v>
      </c>
      <c r="D114" s="16">
        <f>E114*E$2*7+F114*E$2*5</f>
        <v>47581.652773274385</v>
      </c>
      <c r="E114" s="25">
        <v>1.3689231369</v>
      </c>
      <c r="F114" s="26">
        <v>1.48377578808591</v>
      </c>
    </row>
    <row r="115" spans="1:6" ht="15.75">
      <c r="A115" s="7" t="s">
        <v>274</v>
      </c>
      <c r="B115" s="29" t="s">
        <v>226</v>
      </c>
      <c r="C115" s="1"/>
      <c r="D115" s="16">
        <f>E115*E$2*7+F115*E$2*5</f>
        <v>33119.8434983524</v>
      </c>
      <c r="E115" s="25">
        <v>0.952857192066</v>
      </c>
      <c r="F115" s="26">
        <v>1.0328019104803374</v>
      </c>
    </row>
    <row r="116" spans="1:6" ht="15.75">
      <c r="A116" s="7"/>
      <c r="B116" s="4" t="s">
        <v>85</v>
      </c>
      <c r="C116" s="1" t="s">
        <v>33</v>
      </c>
      <c r="D116" s="8">
        <f>SUM(D29:D62)+SUM(D65:D72)+SUM(D74:D79)+SUM(D81:D82)+SUM(D84:D89)+SUM(D91:D92)+SUM(D94:D99)+SUM(D101:D105)+SUM(D107:D111)+SUM(D113:D115)</f>
        <v>616950.2176802153</v>
      </c>
      <c r="E116" s="20">
        <f>SUM(E29:E62)+SUM(E65:E72)+SUM(E74:E79)+SUM(E81:E82)+SUM(E84:E89)+SUM(E91:E92)+SUM(E94:E99)+SUM(E101:E105)+SUM(E107:E111)+SUM(E113:E115)</f>
        <v>17.749644622943997</v>
      </c>
      <c r="F116" s="20">
        <f>SUM(F29:F62)+SUM(F65:F72)+SUM(F74:F79)+SUM(F81:F82)+SUM(F84:F89)+SUM(F91:F92)+SUM(F94:F99)+SUM(F101:F105)+SUM(F107:F111)+SUM(F113:F115)</f>
        <v>19.238839806809</v>
      </c>
    </row>
    <row r="117" spans="1:4" ht="15.75">
      <c r="A117" s="41" t="s">
        <v>87</v>
      </c>
      <c r="B117" s="41"/>
      <c r="C117" s="41"/>
      <c r="D117" s="41"/>
    </row>
    <row r="118" spans="1:4" ht="15.75">
      <c r="A118" s="7" t="s">
        <v>245</v>
      </c>
      <c r="B118" s="1" t="s">
        <v>88</v>
      </c>
      <c r="C118" s="1" t="s">
        <v>89</v>
      </c>
      <c r="D118" s="38">
        <v>4</v>
      </c>
    </row>
    <row r="119" spans="1:4" ht="15.75">
      <c r="A119" s="7" t="s">
        <v>246</v>
      </c>
      <c r="B119" s="1" t="s">
        <v>90</v>
      </c>
      <c r="C119" s="1" t="s">
        <v>89</v>
      </c>
      <c r="D119" s="38">
        <v>4</v>
      </c>
    </row>
    <row r="120" spans="1:4" ht="15.75">
      <c r="A120" s="7" t="s">
        <v>247</v>
      </c>
      <c r="B120" s="1" t="s">
        <v>91</v>
      </c>
      <c r="C120" s="1" t="s">
        <v>89</v>
      </c>
      <c r="D120" s="1">
        <v>0</v>
      </c>
    </row>
    <row r="121" spans="1:4" ht="15.75">
      <c r="A121" s="7" t="s">
        <v>248</v>
      </c>
      <c r="B121" s="1" t="s">
        <v>92</v>
      </c>
      <c r="C121" s="1" t="s">
        <v>33</v>
      </c>
      <c r="D121" s="39">
        <v>-17308.58</v>
      </c>
    </row>
    <row r="122" spans="1:4" ht="15.75">
      <c r="A122" s="41" t="s">
        <v>93</v>
      </c>
      <c r="B122" s="41"/>
      <c r="C122" s="41"/>
      <c r="D122" s="41"/>
    </row>
    <row r="123" spans="1:4" ht="15.75">
      <c r="A123" s="7" t="s">
        <v>249</v>
      </c>
      <c r="B123" s="1" t="s">
        <v>32</v>
      </c>
      <c r="C123" s="1" t="s">
        <v>33</v>
      </c>
      <c r="D123" s="1">
        <v>0</v>
      </c>
    </row>
    <row r="124" spans="1:4" ht="15.75">
      <c r="A124" s="7" t="s">
        <v>250</v>
      </c>
      <c r="B124" s="1" t="s">
        <v>34</v>
      </c>
      <c r="C124" s="1" t="s">
        <v>33</v>
      </c>
      <c r="D124" s="1">
        <v>0</v>
      </c>
    </row>
    <row r="125" spans="1:4" ht="15.75">
      <c r="A125" s="7" t="s">
        <v>251</v>
      </c>
      <c r="B125" s="1" t="s">
        <v>36</v>
      </c>
      <c r="C125" s="1" t="s">
        <v>33</v>
      </c>
      <c r="D125" s="1">
        <v>0</v>
      </c>
    </row>
    <row r="126" spans="1:4" ht="15.75">
      <c r="A126" s="7" t="s">
        <v>252</v>
      </c>
      <c r="B126" s="1" t="s">
        <v>59</v>
      </c>
      <c r="C126" s="1" t="s">
        <v>33</v>
      </c>
      <c r="D126" s="1">
        <v>0</v>
      </c>
    </row>
    <row r="127" spans="1:4" ht="15.75">
      <c r="A127" s="7" t="s">
        <v>253</v>
      </c>
      <c r="B127" s="1" t="s">
        <v>94</v>
      </c>
      <c r="C127" s="1" t="s">
        <v>33</v>
      </c>
      <c r="D127" s="1">
        <v>0</v>
      </c>
    </row>
    <row r="128" spans="1:4" ht="15.75">
      <c r="A128" s="7" t="s">
        <v>254</v>
      </c>
      <c r="B128" s="1" t="s">
        <v>61</v>
      </c>
      <c r="C128" s="1" t="s">
        <v>33</v>
      </c>
      <c r="D128" s="1">
        <v>0</v>
      </c>
    </row>
    <row r="129" spans="1:4" ht="15.75">
      <c r="A129" s="41" t="s">
        <v>95</v>
      </c>
      <c r="B129" s="41"/>
      <c r="C129" s="41"/>
      <c r="D129" s="41"/>
    </row>
    <row r="130" spans="1:4" ht="15.75">
      <c r="A130" s="7" t="s">
        <v>255</v>
      </c>
      <c r="B130" s="1" t="s">
        <v>88</v>
      </c>
      <c r="C130" s="1" t="s">
        <v>89</v>
      </c>
      <c r="D130" s="1">
        <v>0</v>
      </c>
    </row>
    <row r="131" spans="1:4" ht="15.75">
      <c r="A131" s="7" t="s">
        <v>256</v>
      </c>
      <c r="B131" s="1" t="s">
        <v>90</v>
      </c>
      <c r="C131" s="1" t="s">
        <v>89</v>
      </c>
      <c r="D131" s="1">
        <v>0</v>
      </c>
    </row>
    <row r="132" spans="1:4" ht="15.75">
      <c r="A132" s="7" t="s">
        <v>257</v>
      </c>
      <c r="B132" s="1" t="s">
        <v>96</v>
      </c>
      <c r="C132" s="1" t="s">
        <v>89</v>
      </c>
      <c r="D132" s="1">
        <v>0</v>
      </c>
    </row>
    <row r="133" spans="1:4" ht="15.75">
      <c r="A133" s="7" t="s">
        <v>258</v>
      </c>
      <c r="B133" s="1" t="s">
        <v>92</v>
      </c>
      <c r="C133" s="1" t="s">
        <v>33</v>
      </c>
      <c r="D133" s="1">
        <v>0</v>
      </c>
    </row>
    <row r="134" spans="1:4" ht="15.75">
      <c r="A134" s="41" t="s">
        <v>97</v>
      </c>
      <c r="B134" s="41"/>
      <c r="C134" s="41"/>
      <c r="D134" s="41"/>
    </row>
    <row r="135" spans="1:4" ht="15.75">
      <c r="A135" s="7" t="s">
        <v>259</v>
      </c>
      <c r="B135" s="1" t="s">
        <v>98</v>
      </c>
      <c r="C135" s="1" t="s">
        <v>89</v>
      </c>
      <c r="D135" s="1">
        <v>12</v>
      </c>
    </row>
    <row r="136" spans="1:4" ht="15.75">
      <c r="A136" s="7" t="s">
        <v>260</v>
      </c>
      <c r="B136" s="1" t="s">
        <v>99</v>
      </c>
      <c r="C136" s="1" t="s">
        <v>89</v>
      </c>
      <c r="D136" s="1">
        <v>0</v>
      </c>
    </row>
    <row r="137" spans="1:4" ht="31.5">
      <c r="A137" s="7" t="s">
        <v>275</v>
      </c>
      <c r="B137" s="1" t="s">
        <v>100</v>
      </c>
      <c r="C137" s="1" t="s">
        <v>33</v>
      </c>
      <c r="D137" s="37">
        <v>39100</v>
      </c>
    </row>
  </sheetData>
  <sheetProtection password="CC29" sheet="1" objects="1" scenarios="1" selectLockedCells="1" selectUnlockedCells="1"/>
  <mergeCells count="9">
    <mergeCell ref="E27:E28"/>
    <mergeCell ref="F27:F28"/>
    <mergeCell ref="A134:D134"/>
    <mergeCell ref="A2:D2"/>
    <mergeCell ref="A26:D26"/>
    <mergeCell ref="A8:D8"/>
    <mergeCell ref="A117:D117"/>
    <mergeCell ref="A122:D122"/>
    <mergeCell ref="A129:D12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2017-04-03T07:46:46Z</cp:lastPrinted>
  <dcterms:created xsi:type="dcterms:W3CDTF">2010-07-19T21:32:50Z</dcterms:created>
  <dcterms:modified xsi:type="dcterms:W3CDTF">2023-03-20T12:37:57Z</dcterms:modified>
  <cp:category/>
  <cp:version/>
  <cp:contentType/>
  <cp:contentStatus/>
</cp:coreProperties>
</file>