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форме'!$A$1:$D$122</definedName>
  </definedNames>
  <calcPr fullCalcOnLoad="1"/>
</workbook>
</file>

<file path=xl/sharedStrings.xml><?xml version="1.0" encoding="utf-8"?>
<sst xmlns="http://schemas.openxmlformats.org/spreadsheetml/2006/main" count="360" uniqueCount="255">
  <si>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</si>
  <si>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</si>
  <si>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</si>
  <si>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</si>
  <si>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</si>
  <si>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</si>
  <si>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</si>
  <si>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</si>
  <si>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</si>
  <si>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</si>
  <si>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</si>
  <si>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</si>
  <si>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</si>
  <si>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</si>
  <si>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</si>
  <si>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</si>
  <si>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</si>
  <si>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</si>
  <si>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</si>
  <si>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</si>
  <si>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</si>
  <si>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</si>
  <si>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</si>
  <si>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</si>
  <si>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</si>
  <si>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</si>
  <si>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</si>
  <si>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</si>
  <si>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</si>
  <si>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</si>
  <si>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</si>
  <si>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</si>
  <si>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</si>
  <si>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</si>
  <si>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</si>
  <si>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</si>
  <si>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</si>
  <si>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</si>
  <si>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</si>
  <si>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</si>
  <si>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</si>
  <si>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</si>
  <si>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</si>
  <si>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</si>
  <si>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</si>
  <si>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</si>
  <si>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</si>
  <si>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</si>
  <si>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</si>
  <si>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</si>
  <si>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</si>
  <si>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</si>
  <si>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</si>
  <si>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</si>
  <si>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</si>
  <si>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</si>
  <si>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</si>
  <si>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</si>
  <si>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</si>
  <si>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</si>
  <si>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</si>
  <si>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</si>
  <si>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</si>
  <si>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</si>
  <si>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</si>
  <si>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</si>
  <si>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</si>
  <si>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</si>
  <si>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</si>
  <si>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</si>
  <si>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</si>
  <si>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</si>
  <si>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</si>
  <si>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</si>
  <si>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</si>
  <si>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</si>
  <si>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</si>
  <si>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</si>
  <si>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</si>
  <si>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</si>
  <si>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</si>
  <si>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</si>
  <si>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</si>
  <si>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</si>
  <si>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</si>
  <si>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</si>
  <si>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</si>
  <si>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</si>
  <si>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</si>
  <si>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</si>
  <si>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</si>
  <si>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</si>
  <si>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</si>
  <si>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</si>
  <si>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</si>
  <si>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</si>
  <si>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</si>
  <si>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</si>
  <si>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</si>
  <si>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</si>
  <si>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</si>
  <si>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</si>
  <si>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</si>
  <si>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</si>
  <si>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</si>
  <si>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</si>
  <si>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</si>
  <si>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</si>
  <si>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</si>
  <si>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</si>
  <si>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</si>
  <si>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</si>
  <si>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</si>
  <si>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</si>
  <si>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</si>
  <si>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</si>
  <si>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</si>
  <si>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</si>
  <si>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</si>
  <si>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</si>
  <si>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</si>
  <si>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</si>
  <si>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</si>
  <si>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</si>
  <si>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</si>
  <si>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</si>
  <si>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</si>
  <si>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</si>
  <si>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</si>
  <si>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</si>
  <si>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</si>
  <si>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</si>
  <si>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</si>
  <si>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</si>
  <si>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</si>
  <si>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</si>
  <si>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</si>
  <si>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</si>
  <si>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</si>
  <si>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</si>
  <si>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</si>
  <si>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</si>
  <si>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</si>
  <si>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</si>
  <si>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</si>
  <si>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</si>
  <si>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</si>
  <si>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</si>
  <si>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</si>
  <si>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</si>
  <si>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</si>
  <si>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</si>
  <si>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</si>
  <si>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</si>
  <si>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</si>
  <si>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</si>
  <si>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</si>
  <si>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</si>
  <si>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</si>
  <si>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</si>
  <si>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Ремонт контейнерных площадок</t>
  </si>
  <si>
    <t>21.24</t>
  </si>
  <si>
    <t>Объекты внешнего благоустройства (асфальтирование, зелёные насаждения)</t>
  </si>
  <si>
    <t>21.25</t>
  </si>
  <si>
    <t>Содержание систем внутридомового газового оборудования</t>
  </si>
  <si>
    <t>по графику</t>
  </si>
  <si>
    <t>21.26</t>
  </si>
  <si>
    <t>Ремонт и обслуживание кол.приборов учета хол.воды</t>
  </si>
  <si>
    <t>21.27</t>
  </si>
  <si>
    <t>21.28</t>
  </si>
  <si>
    <t>Поверка приборов учета тепловой энергии</t>
  </si>
  <si>
    <t>1 раз в 4 года</t>
  </si>
  <si>
    <t>21.29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</si>
  <si>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</si>
  <si>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</si>
  <si>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</si>
  <si>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</si>
  <si>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</si>
  <si>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</si>
  <si>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</si>
  <si>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</si>
  <si>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</si>
  <si>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</si>
  <si>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</si>
  <si>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</si>
  <si>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</si>
  <si>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</si>
  <si>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</si>
  <si>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</si>
  <si>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</si>
  <si>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</si>
  <si>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</si>
  <si>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</si>
  <si>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</si>
  <si>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</si>
  <si>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</si>
  <si>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</si>
  <si>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</si>
  <si>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</si>
  <si>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</si>
  <si>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</si>
  <si>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</si>
  <si>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</si>
  <si>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</si>
  <si>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</si>
  <si>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</si>
  <si>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</si>
  <si>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</si>
  <si>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</si>
  <si>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</si>
  <si>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</si>
  <si>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</si>
  <si>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</si>
  <si>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</si>
  <si>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Ремонт вентиляционных (дымовых) каналов</t>
  </si>
  <si>
    <t>25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</si>
  <si>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</si>
  <si>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</si>
  <si>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</si>
  <si>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</si>
  <si>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</si>
  <si>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</si>
  <si>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</si>
  <si>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</si>
  <si>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</si>
  <si>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</si>
  <si>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</si>
  <si>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>25.6.3</t>
  </si>
  <si>
    <t xml:space="preserve">     перила</t>
  </si>
  <si>
    <t>25.6.4</t>
  </si>
  <si>
    <t xml:space="preserve">     почтовые ящики</t>
  </si>
  <si>
    <t>26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</si>
  <si>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</si>
  <si>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</si>
  <si>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</si>
  <si>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</si>
  <si>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Востановление теплоизоляции сетей горячего водоснабжения</t>
  </si>
  <si>
    <t>Измерение, испытание электропроводки</t>
  </si>
  <si>
    <t>Обследование спец.организациями</t>
  </si>
  <si>
    <t>Ремонт и обслуживание кол.приборов учета тепловой энергии</t>
  </si>
  <si>
    <t>21.30</t>
  </si>
  <si>
    <t>21.31</t>
  </si>
  <si>
    <t>21.32</t>
  </si>
  <si>
    <t>21.33</t>
  </si>
  <si>
    <t>21.34</t>
  </si>
  <si>
    <t xml:space="preserve">     оконные ограждения</t>
  </si>
  <si>
    <t>Отчет об исполнении управляющей организацией ООО "ГУК "Привокзальная" договора управления за 2022 год по дому №  35А  ул. Плеханова                        в г. Липецке</t>
  </si>
  <si>
    <t>31.03.2023 г.</t>
  </si>
  <si>
    <t>01.01.2022 г.</t>
  </si>
  <si>
    <t>31.12.2022 г.</t>
  </si>
  <si>
    <t>01.01.22-30.06.22</t>
  </si>
  <si>
    <t>01.07.22-31.12.22</t>
  </si>
  <si>
    <t>рем почт /я</t>
  </si>
  <si>
    <t>жил</t>
  </si>
  <si>
    <t>нежил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</si>
</sst>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#,##0.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top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2" fontId="38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179" fontId="3" fillId="0" borderId="12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/>
    </xf>
    <xf numFmtId="4" fontId="38" fillId="0" borderId="12" xfId="0" applyNumberFormat="1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43;&#1059;&#1050;\&#1059;&#1087;&#1088;&#1072;&#1074;&#1083;&#1077;&#1085;&#1080;&#1077;%20&#1059;&#1054;%202021\&#1091;&#1083;.%20&#1055;&#1083;&#1077;&#1093;&#1072;&#1085;&#1086;&#1074;&#1072;,%20&#1076;.%2035&#1040;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31.39</v>
          </cell>
        </row>
        <row r="24">
          <cell r="D24">
            <v>-31833.730053026287</v>
          </cell>
        </row>
        <row r="25">
          <cell r="D25">
            <v>61982.23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Плеханова 3 2022"/>
      <sheetName val="УК 2021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6">
        <row r="124">
          <cell r="M124">
            <v>109851.7698868417</v>
          </cell>
        </row>
        <row r="125">
          <cell r="M125">
            <v>116654.74379083181</v>
          </cell>
        </row>
        <row r="126">
          <cell r="M126">
            <v>27880.443813291862</v>
          </cell>
        </row>
      </sheetData>
      <sheetData sheetId="7">
        <row r="124">
          <cell r="M124">
            <v>101348.62061706957</v>
          </cell>
        </row>
        <row r="125">
          <cell r="M125">
            <v>107625.00580388568</v>
          </cell>
        </row>
        <row r="126">
          <cell r="M126">
            <v>25722.33952697838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zoomScaleNormal="90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Q4" sqref="Q4"/>
    </sheetView>
  </sheetViews>
  <sheetFormatPr defaultColWidth="9.140625" defaultRowHeight="15"/>
  <cols>
    <col min="1" max="1" width="9.140625" style="11" customWidth="1"/>
    <col min="2" max="2" width="62.421875" style="2" customWidth="1"/>
    <col min="3" max="3" width="24.28125" style="2" customWidth="1"/>
    <col min="4" max="4" width="62.7109375" style="2" customWidth="1"/>
    <col min="5" max="5" width="18.7109375" style="9" hidden="1" customWidth="1"/>
    <col min="6" max="6" width="17.8515625" style="2" hidden="1" customWidth="1"/>
    <col min="7" max="8" width="13.28125" style="2" hidden="1" customWidth="1"/>
    <col min="9" max="12" width="9.140625" style="2" hidden="1" customWidth="1"/>
    <col min="13" max="17" width="9.140625" style="2" customWidth="1"/>
    <col min="18" max="16384" width="9.140625" style="3" customWidth="1"/>
  </cols>
  <sheetData>
    <row r="1" ht="15.75">
      <c r="E1" s="9" t="s">
        <v>115</v>
      </c>
    </row>
    <row r="2" spans="1:17" s="6" customFormat="1" ht="33.75" customHeight="1">
      <c r="A2" s="38" t="s">
        <v>246</v>
      </c>
      <c r="B2" s="38"/>
      <c r="C2" s="38"/>
      <c r="D2" s="38"/>
      <c r="E2" s="9">
        <v>3131.7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247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248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249</v>
      </c>
    </row>
    <row r="8" spans="1:4" ht="42.75" customHeight="1">
      <c r="A8" s="37" t="s">
        <v>63</v>
      </c>
      <c r="B8" s="37"/>
      <c r="C8" s="37"/>
      <c r="D8" s="37"/>
    </row>
    <row r="9" spans="1:4" ht="15.75">
      <c r="A9" s="7" t="s">
        <v>17</v>
      </c>
      <c r="B9" s="1" t="s">
        <v>32</v>
      </c>
      <c r="C9" s="1" t="s">
        <v>33</v>
      </c>
      <c r="D9" s="22">
        <f>'[1]по форме'!$D$23</f>
        <v>31.39</v>
      </c>
    </row>
    <row r="10" spans="1:4" ht="15.75">
      <c r="A10" s="7" t="s">
        <v>18</v>
      </c>
      <c r="B10" s="1" t="s">
        <v>34</v>
      </c>
      <c r="C10" s="1" t="s">
        <v>33</v>
      </c>
      <c r="D10" s="22">
        <f>'[1]по форме'!$D$24</f>
        <v>-31833.730053026287</v>
      </c>
    </row>
    <row r="11" spans="1:4" ht="15.75">
      <c r="A11" s="7" t="s">
        <v>35</v>
      </c>
      <c r="B11" s="1" t="s">
        <v>36</v>
      </c>
      <c r="C11" s="1" t="s">
        <v>33</v>
      </c>
      <c r="D11" s="22">
        <f>'[1]по форме'!$D$25</f>
        <v>61982.23</v>
      </c>
    </row>
    <row r="12" spans="1:4" ht="31.5">
      <c r="A12" s="7" t="s">
        <v>37</v>
      </c>
      <c r="B12" s="1" t="s">
        <v>38</v>
      </c>
      <c r="C12" s="1" t="s">
        <v>33</v>
      </c>
      <c r="D12" s="22">
        <f>D13+D14+D15</f>
        <v>489082.923438899</v>
      </c>
    </row>
    <row r="13" spans="1:4" ht="15.75">
      <c r="A13" s="7" t="s">
        <v>54</v>
      </c>
      <c r="B13" s="12" t="s">
        <v>39</v>
      </c>
      <c r="C13" s="1" t="s">
        <v>33</v>
      </c>
      <c r="D13" s="22">
        <f>'[2]ГУК 2022'!$M$125+'[2]ГУК 2021'!$M$125</f>
        <v>224279.7495947175</v>
      </c>
    </row>
    <row r="14" spans="1:4" ht="15.75">
      <c r="A14" s="7" t="s">
        <v>55</v>
      </c>
      <c r="B14" s="12" t="s">
        <v>40</v>
      </c>
      <c r="C14" s="1" t="s">
        <v>33</v>
      </c>
      <c r="D14" s="22">
        <f>'[2]ГУК 2022'!$M$124+'[2]ГУК 2021'!$M$124</f>
        <v>211200.39050391127</v>
      </c>
    </row>
    <row r="15" spans="1:8" ht="15.75">
      <c r="A15" s="7" t="s">
        <v>56</v>
      </c>
      <c r="B15" s="12" t="s">
        <v>41</v>
      </c>
      <c r="C15" s="1" t="s">
        <v>33</v>
      </c>
      <c r="D15" s="13">
        <f>'[2]ГУК 2022'!$M$126+'[2]ГУК 2021'!$M$126</f>
        <v>53602.78334027024</v>
      </c>
      <c r="G15" s="2" t="s">
        <v>253</v>
      </c>
      <c r="H15" s="2" t="s">
        <v>254</v>
      </c>
    </row>
    <row r="16" spans="1:8" ht="15.75">
      <c r="A16" s="12" t="s">
        <v>42</v>
      </c>
      <c r="B16" s="12" t="s">
        <v>43</v>
      </c>
      <c r="C16" s="12" t="s">
        <v>33</v>
      </c>
      <c r="D16" s="10">
        <f>D17</f>
        <v>479228.483438899</v>
      </c>
      <c r="E16" s="9">
        <v>479228.48000000004</v>
      </c>
      <c r="F16" s="9">
        <f>D16-E16</f>
        <v>0.003438898944295943</v>
      </c>
      <c r="G16" s="2">
        <v>442695.53</v>
      </c>
      <c r="H16" s="2">
        <v>36532.95</v>
      </c>
    </row>
    <row r="17" spans="1:4" ht="31.5">
      <c r="A17" s="12" t="s">
        <v>19</v>
      </c>
      <c r="B17" s="12" t="s">
        <v>57</v>
      </c>
      <c r="C17" s="12" t="s">
        <v>33</v>
      </c>
      <c r="D17" s="10">
        <f>D12-D25+D106+D122</f>
        <v>479228.483438899</v>
      </c>
    </row>
    <row r="18" spans="1:4" ht="31.5">
      <c r="A18" s="12" t="s">
        <v>44</v>
      </c>
      <c r="B18" s="12" t="s">
        <v>58</v>
      </c>
      <c r="C18" s="12" t="s">
        <v>33</v>
      </c>
      <c r="D18" s="12">
        <v>0</v>
      </c>
    </row>
    <row r="19" spans="1:4" ht="15.75">
      <c r="A19" s="12" t="s">
        <v>20</v>
      </c>
      <c r="B19" s="12" t="s">
        <v>45</v>
      </c>
      <c r="C19" s="12" t="s">
        <v>33</v>
      </c>
      <c r="D19" s="12">
        <v>0</v>
      </c>
    </row>
    <row r="20" spans="1:4" ht="15.75">
      <c r="A20" s="12" t="s">
        <v>21</v>
      </c>
      <c r="B20" s="12" t="s">
        <v>46</v>
      </c>
      <c r="C20" s="12" t="s">
        <v>33</v>
      </c>
      <c r="D20" s="12">
        <v>0</v>
      </c>
    </row>
    <row r="21" spans="1:4" ht="15.75">
      <c r="A21" s="12" t="s">
        <v>47</v>
      </c>
      <c r="B21" s="12" t="s">
        <v>48</v>
      </c>
      <c r="C21" s="12" t="s">
        <v>33</v>
      </c>
      <c r="D21" s="12">
        <v>0</v>
      </c>
    </row>
    <row r="22" spans="1:4" ht="15.75">
      <c r="A22" s="12" t="s">
        <v>49</v>
      </c>
      <c r="B22" s="12" t="s">
        <v>50</v>
      </c>
      <c r="C22" s="12" t="s">
        <v>33</v>
      </c>
      <c r="D22" s="10">
        <f>D16+D10+D9</f>
        <v>447426.1433858727</v>
      </c>
    </row>
    <row r="23" spans="1:4" ht="15.75">
      <c r="A23" s="12" t="s">
        <v>51</v>
      </c>
      <c r="B23" s="12" t="s">
        <v>59</v>
      </c>
      <c r="C23" s="12" t="s">
        <v>33</v>
      </c>
      <c r="D23" s="10">
        <v>538.22</v>
      </c>
    </row>
    <row r="24" spans="1:4" ht="15.75">
      <c r="A24" s="12" t="s">
        <v>52</v>
      </c>
      <c r="B24" s="12" t="s">
        <v>60</v>
      </c>
      <c r="C24" s="12" t="s">
        <v>33</v>
      </c>
      <c r="D24" s="10">
        <f>D22-D101</f>
        <v>-41656.780053026276</v>
      </c>
    </row>
    <row r="25" spans="1:5" ht="15.75">
      <c r="A25" s="12" t="s">
        <v>53</v>
      </c>
      <c r="B25" s="12" t="s">
        <v>61</v>
      </c>
      <c r="C25" s="12" t="s">
        <v>33</v>
      </c>
      <c r="D25" s="10">
        <v>6731.95</v>
      </c>
      <c r="E25" s="9">
        <f>D25+F16</f>
        <v>6731.953438898944</v>
      </c>
    </row>
    <row r="26" spans="1:4" ht="35.25" customHeight="1">
      <c r="A26" s="37" t="s">
        <v>62</v>
      </c>
      <c r="B26" s="37"/>
      <c r="C26" s="37"/>
      <c r="D26" s="37"/>
    </row>
    <row r="27" spans="1:17" s="6" customFormat="1" ht="34.5" customHeight="1">
      <c r="A27" s="23" t="s">
        <v>22</v>
      </c>
      <c r="B27" s="4" t="s">
        <v>64</v>
      </c>
      <c r="C27" s="4" t="s">
        <v>127</v>
      </c>
      <c r="D27" s="14" t="s">
        <v>128</v>
      </c>
      <c r="E27" s="36" t="s">
        <v>250</v>
      </c>
      <c r="F27" s="36" t="s">
        <v>251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6" ht="15.75">
      <c r="A28" s="23" t="s">
        <v>129</v>
      </c>
      <c r="B28" s="15" t="s">
        <v>130</v>
      </c>
      <c r="C28" s="1" t="s">
        <v>27</v>
      </c>
      <c r="D28" s="16" t="s">
        <v>27</v>
      </c>
      <c r="E28" s="36"/>
      <c r="F28" s="36"/>
    </row>
    <row r="29" spans="1:6" ht="15.75">
      <c r="A29" s="7" t="s">
        <v>68</v>
      </c>
      <c r="B29" s="24" t="s">
        <v>131</v>
      </c>
      <c r="C29" s="25" t="s">
        <v>132</v>
      </c>
      <c r="D29" s="17">
        <f>E29*E$2*6+F29*E$2*6</f>
        <v>1350.0867512763998</v>
      </c>
      <c r="E29" s="26">
        <v>0.03447889970399999</v>
      </c>
      <c r="F29" s="27">
        <v>0.037371679389165594</v>
      </c>
    </row>
    <row r="30" spans="1:6" ht="15.75">
      <c r="A30" s="7" t="s">
        <v>70</v>
      </c>
      <c r="B30" s="24" t="s">
        <v>118</v>
      </c>
      <c r="C30" s="25" t="s">
        <v>132</v>
      </c>
      <c r="D30" s="17">
        <f aca="true" t="shared" si="0" ref="D30:D62">E30*E$2*6+F30*E$2*6</f>
        <v>910.5561759515795</v>
      </c>
      <c r="E30" s="26">
        <v>0.023254042776</v>
      </c>
      <c r="F30" s="27">
        <v>0.0252050569649064</v>
      </c>
    </row>
    <row r="31" spans="1:6" ht="15.75">
      <c r="A31" s="7" t="s">
        <v>72</v>
      </c>
      <c r="B31" s="24" t="s">
        <v>83</v>
      </c>
      <c r="C31" s="25" t="s">
        <v>132</v>
      </c>
      <c r="D31" s="17">
        <f t="shared" si="0"/>
        <v>809.2471778970128</v>
      </c>
      <c r="E31" s="26">
        <v>0.020666784749999997</v>
      </c>
      <c r="F31" s="27">
        <v>0.022400727990524998</v>
      </c>
    </row>
    <row r="32" spans="1:6" ht="15.75">
      <c r="A32" s="7" t="s">
        <v>122</v>
      </c>
      <c r="B32" s="24" t="s">
        <v>133</v>
      </c>
      <c r="C32" s="25" t="s">
        <v>132</v>
      </c>
      <c r="D32" s="17">
        <f t="shared" si="0"/>
        <v>2463.085950974324</v>
      </c>
      <c r="E32" s="26">
        <v>0.062902990038</v>
      </c>
      <c r="F32" s="27">
        <v>0.0681805509021882</v>
      </c>
    </row>
    <row r="33" spans="1:17" s="6" customFormat="1" ht="15.75">
      <c r="A33" s="7" t="s">
        <v>124</v>
      </c>
      <c r="B33" s="24" t="s">
        <v>0</v>
      </c>
      <c r="C33" s="25" t="s">
        <v>132</v>
      </c>
      <c r="D33" s="17">
        <f t="shared" si="0"/>
        <v>25482.187540890904</v>
      </c>
      <c r="E33" s="26">
        <v>0.650771357937</v>
      </c>
      <c r="F33" s="27">
        <v>0.7053710748679144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6" ht="15.75">
      <c r="A34" s="7" t="s">
        <v>75</v>
      </c>
      <c r="B34" s="24" t="s">
        <v>134</v>
      </c>
      <c r="C34" s="25" t="s">
        <v>132</v>
      </c>
      <c r="D34" s="17">
        <f t="shared" si="0"/>
        <v>2943.2101144660865</v>
      </c>
      <c r="E34" s="26">
        <v>0.07516453757399999</v>
      </c>
      <c r="F34" s="27">
        <v>0.0814708422764586</v>
      </c>
    </row>
    <row r="35" spans="1:6" ht="15.75">
      <c r="A35" s="7" t="s">
        <v>77</v>
      </c>
      <c r="B35" s="24" t="s">
        <v>119</v>
      </c>
      <c r="C35" s="25" t="s">
        <v>132</v>
      </c>
      <c r="D35" s="17">
        <f t="shared" si="0"/>
        <v>4663.6696146751365</v>
      </c>
      <c r="E35" s="26">
        <v>0.11910212195249999</v>
      </c>
      <c r="F35" s="27">
        <v>0.12909478998431476</v>
      </c>
    </row>
    <row r="36" spans="1:6" ht="15.75">
      <c r="A36" s="7" t="s">
        <v>79</v>
      </c>
      <c r="B36" s="24" t="s">
        <v>15</v>
      </c>
      <c r="C36" s="25" t="s">
        <v>132</v>
      </c>
      <c r="D36" s="17">
        <f t="shared" si="0"/>
        <v>8144.569799990417</v>
      </c>
      <c r="E36" s="26">
        <v>0.20799834158849997</v>
      </c>
      <c r="F36" s="27">
        <v>0.22544940244777514</v>
      </c>
    </row>
    <row r="37" spans="1:6" ht="31.5">
      <c r="A37" s="7" t="s">
        <v>80</v>
      </c>
      <c r="B37" s="24" t="s">
        <v>135</v>
      </c>
      <c r="C37" s="25" t="s">
        <v>132</v>
      </c>
      <c r="D37" s="17">
        <f t="shared" si="0"/>
        <v>36.52548073210842</v>
      </c>
      <c r="E37" s="26">
        <v>0.0009327981224999999</v>
      </c>
      <c r="F37" s="27">
        <v>0.00101105988497775</v>
      </c>
    </row>
    <row r="38" spans="1:6" ht="15.75">
      <c r="A38" s="7" t="s">
        <v>126</v>
      </c>
      <c r="B38" s="24" t="s">
        <v>136</v>
      </c>
      <c r="C38" s="25" t="s">
        <v>132</v>
      </c>
      <c r="D38" s="17">
        <f t="shared" si="0"/>
        <v>6281.420337927311</v>
      </c>
      <c r="E38" s="26">
        <v>0.16041670035299999</v>
      </c>
      <c r="F38" s="27">
        <v>0.17387566151261669</v>
      </c>
    </row>
    <row r="39" spans="1:6" ht="15.75">
      <c r="A39" s="7" t="s">
        <v>81</v>
      </c>
      <c r="B39" s="24" t="s">
        <v>137</v>
      </c>
      <c r="C39" s="25" t="s">
        <v>132</v>
      </c>
      <c r="D39" s="17">
        <f t="shared" si="0"/>
        <v>15302.951620213908</v>
      </c>
      <c r="E39" s="26">
        <v>0.3908111338695</v>
      </c>
      <c r="F39" s="27">
        <v>0.42360018800115107</v>
      </c>
    </row>
    <row r="40" spans="1:6" ht="31.5">
      <c r="A40" s="7" t="s">
        <v>138</v>
      </c>
      <c r="B40" s="24" t="s">
        <v>139</v>
      </c>
      <c r="C40" s="25" t="s">
        <v>132</v>
      </c>
      <c r="D40" s="17">
        <f t="shared" si="0"/>
        <v>194.56926742086011</v>
      </c>
      <c r="E40" s="26">
        <v>0.004968965327999999</v>
      </c>
      <c r="F40" s="27">
        <v>0.0053858615190192</v>
      </c>
    </row>
    <row r="41" spans="1:6" ht="31.5">
      <c r="A41" s="7" t="s">
        <v>140</v>
      </c>
      <c r="B41" s="24" t="s">
        <v>141</v>
      </c>
      <c r="C41" s="25" t="s">
        <v>132</v>
      </c>
      <c r="D41" s="17">
        <f t="shared" si="0"/>
        <v>702.8202382308813</v>
      </c>
      <c r="E41" s="26">
        <v>0.0179488232745</v>
      </c>
      <c r="F41" s="27">
        <v>0.01945472954723055</v>
      </c>
    </row>
    <row r="42" spans="1:6" ht="31.5">
      <c r="A42" s="7" t="s">
        <v>142</v>
      </c>
      <c r="B42" s="24" t="s">
        <v>143</v>
      </c>
      <c r="C42" s="25" t="s">
        <v>132</v>
      </c>
      <c r="D42" s="17">
        <f t="shared" si="0"/>
        <v>4216.921429385287</v>
      </c>
      <c r="E42" s="26">
        <v>0.10769293964699998</v>
      </c>
      <c r="F42" s="27">
        <v>0.1167283772833833</v>
      </c>
    </row>
    <row r="43" spans="1:6" ht="15.75">
      <c r="A43" s="7" t="s">
        <v>144</v>
      </c>
      <c r="B43" s="24" t="s">
        <v>145</v>
      </c>
      <c r="C43" s="25" t="s">
        <v>132</v>
      </c>
      <c r="D43" s="17">
        <f t="shared" si="0"/>
        <v>7636.1001137269095</v>
      </c>
      <c r="E43" s="26">
        <v>0.19501289802449998</v>
      </c>
      <c r="F43" s="27">
        <v>0.21137448016875554</v>
      </c>
    </row>
    <row r="44" spans="1:6" ht="15.75">
      <c r="A44" s="7" t="s">
        <v>146</v>
      </c>
      <c r="B44" s="24" t="s">
        <v>147</v>
      </c>
      <c r="C44" s="25" t="s">
        <v>132</v>
      </c>
      <c r="D44" s="17">
        <f t="shared" si="0"/>
        <v>13955.22699583515</v>
      </c>
      <c r="E44" s="26">
        <v>0.3563925588345</v>
      </c>
      <c r="F44" s="27">
        <v>0.38629389452071455</v>
      </c>
    </row>
    <row r="45" spans="1:6" ht="15.75">
      <c r="A45" s="7" t="s">
        <v>148</v>
      </c>
      <c r="B45" s="24" t="s">
        <v>120</v>
      </c>
      <c r="C45" s="25" t="s">
        <v>132</v>
      </c>
      <c r="D45" s="17">
        <f t="shared" si="0"/>
        <v>7693.491048721553</v>
      </c>
      <c r="E45" s="26">
        <v>0.1964785640565</v>
      </c>
      <c r="F45" s="27">
        <v>0.21296311558084036</v>
      </c>
    </row>
    <row r="46" spans="1:6" ht="31.5">
      <c r="A46" s="7" t="s">
        <v>150</v>
      </c>
      <c r="B46" s="24" t="s">
        <v>236</v>
      </c>
      <c r="C46" s="25" t="s">
        <v>132</v>
      </c>
      <c r="D46" s="17">
        <f t="shared" si="0"/>
        <v>215.08477695781687</v>
      </c>
      <c r="E46" s="26">
        <v>0.0054928962495</v>
      </c>
      <c r="F46" s="27">
        <v>0.00595375024483305</v>
      </c>
    </row>
    <row r="47" spans="1:6" ht="15.75">
      <c r="A47" s="7" t="s">
        <v>151</v>
      </c>
      <c r="B47" s="24" t="s">
        <v>149</v>
      </c>
      <c r="C47" s="25" t="s">
        <v>132</v>
      </c>
      <c r="D47" s="17">
        <f t="shared" si="0"/>
        <v>1844.7773639703091</v>
      </c>
      <c r="E47" s="26">
        <v>0.0471124493655</v>
      </c>
      <c r="F47" s="27">
        <v>0.051065183867265454</v>
      </c>
    </row>
    <row r="48" spans="1:6" ht="15.75">
      <c r="A48" s="7" t="s">
        <v>153</v>
      </c>
      <c r="B48" s="24" t="s">
        <v>14</v>
      </c>
      <c r="C48" s="25" t="s">
        <v>132</v>
      </c>
      <c r="D48" s="17">
        <f t="shared" si="0"/>
        <v>30353.111919289066</v>
      </c>
      <c r="E48" s="26">
        <v>0.7751664110325</v>
      </c>
      <c r="F48" s="27">
        <v>0.8402028729181268</v>
      </c>
    </row>
    <row r="49" spans="1:6" ht="31.5">
      <c r="A49" s="7" t="s">
        <v>155</v>
      </c>
      <c r="B49" s="24" t="s">
        <v>152</v>
      </c>
      <c r="C49" s="25" t="s">
        <v>132</v>
      </c>
      <c r="D49" s="17">
        <f t="shared" si="0"/>
        <v>3157.4200296099607</v>
      </c>
      <c r="E49" s="26">
        <v>0.08063509135349999</v>
      </c>
      <c r="F49" s="27">
        <v>0.08740037551805864</v>
      </c>
    </row>
    <row r="50" spans="1:6" ht="31.5">
      <c r="A50" s="7" t="s">
        <v>157</v>
      </c>
      <c r="B50" s="24" t="s">
        <v>154</v>
      </c>
      <c r="C50" s="25" t="s">
        <v>132</v>
      </c>
      <c r="D50" s="17">
        <f t="shared" si="0"/>
        <v>6873.045639606072</v>
      </c>
      <c r="E50" s="26">
        <v>0.17552579569049997</v>
      </c>
      <c r="F50" s="27">
        <v>0.19025240994893294</v>
      </c>
    </row>
    <row r="51" spans="1:6" ht="31.5">
      <c r="A51" s="7" t="s">
        <v>159</v>
      </c>
      <c r="B51" s="24" t="s">
        <v>156</v>
      </c>
      <c r="C51" s="25" t="s">
        <v>132</v>
      </c>
      <c r="D51" s="17">
        <f t="shared" si="0"/>
        <v>2510.9846352876875</v>
      </c>
      <c r="E51" s="26">
        <v>0.0641262402705</v>
      </c>
      <c r="F51" s="27">
        <v>0.06950643182919496</v>
      </c>
    </row>
    <row r="52" spans="1:6" ht="31.5">
      <c r="A52" s="7" t="s">
        <v>161</v>
      </c>
      <c r="B52" s="24" t="s">
        <v>158</v>
      </c>
      <c r="C52" s="25" t="s">
        <v>132</v>
      </c>
      <c r="D52" s="17">
        <f t="shared" si="0"/>
        <v>4859.988605723882</v>
      </c>
      <c r="E52" s="26">
        <v>0.12411577222049998</v>
      </c>
      <c r="F52" s="27">
        <v>0.13452908550979994</v>
      </c>
    </row>
    <row r="53" spans="1:6" ht="15.75">
      <c r="A53" s="7" t="s">
        <v>163</v>
      </c>
      <c r="B53" s="24" t="s">
        <v>237</v>
      </c>
      <c r="C53" s="25" t="s">
        <v>78</v>
      </c>
      <c r="D53" s="17">
        <f t="shared" si="0"/>
        <v>5874.74082371604</v>
      </c>
      <c r="E53" s="26">
        <v>0.1500308031735</v>
      </c>
      <c r="F53" s="27">
        <v>0.16261838755975666</v>
      </c>
    </row>
    <row r="54" spans="1:8" ht="15.75">
      <c r="A54" s="7" t="s">
        <v>166</v>
      </c>
      <c r="B54" s="24" t="s">
        <v>116</v>
      </c>
      <c r="C54" s="25" t="s">
        <v>132</v>
      </c>
      <c r="D54" s="17">
        <f t="shared" si="0"/>
        <v>3486.4993009245136</v>
      </c>
      <c r="E54" s="26">
        <v>0.08903921144399998</v>
      </c>
      <c r="F54" s="27">
        <v>0.09650960128415159</v>
      </c>
      <c r="G54" s="2">
        <v>12164.760825</v>
      </c>
      <c r="H54" s="2" t="s">
        <v>252</v>
      </c>
    </row>
    <row r="55" spans="1:6" ht="15.75">
      <c r="A55" s="7" t="s">
        <v>168</v>
      </c>
      <c r="B55" s="24" t="s">
        <v>160</v>
      </c>
      <c r="C55" s="25" t="s">
        <v>132</v>
      </c>
      <c r="D55" s="17">
        <f t="shared" si="0"/>
        <v>988.0251895762067</v>
      </c>
      <c r="E55" s="26">
        <v>0.025232468494499994</v>
      </c>
      <c r="F55" s="27">
        <v>0.027349472601188547</v>
      </c>
    </row>
    <row r="56" spans="1:6" ht="31.5">
      <c r="A56" s="7" t="s">
        <v>169</v>
      </c>
      <c r="B56" s="24" t="s">
        <v>162</v>
      </c>
      <c r="C56" s="25" t="s">
        <v>132</v>
      </c>
      <c r="D56" s="17">
        <f t="shared" si="0"/>
        <v>12624.562176828278</v>
      </c>
      <c r="E56" s="26">
        <v>0.32240966196449994</v>
      </c>
      <c r="F56" s="27">
        <v>0.34945983260332153</v>
      </c>
    </row>
    <row r="57" spans="1:6" ht="15.75">
      <c r="A57" s="7" t="s">
        <v>172</v>
      </c>
      <c r="B57" s="24" t="s">
        <v>238</v>
      </c>
      <c r="C57" s="25" t="s">
        <v>132</v>
      </c>
      <c r="D57" s="17">
        <f t="shared" si="0"/>
        <v>3062.016348799508</v>
      </c>
      <c r="E57" s="26">
        <v>0.078198645</v>
      </c>
      <c r="F57" s="27">
        <v>0.0847595113155</v>
      </c>
    </row>
    <row r="58" spans="1:6" ht="15.75">
      <c r="A58" s="7" t="s">
        <v>240</v>
      </c>
      <c r="B58" s="24" t="s">
        <v>164</v>
      </c>
      <c r="C58" s="25" t="s">
        <v>165</v>
      </c>
      <c r="D58" s="17">
        <f t="shared" si="0"/>
        <v>11723.804453192859</v>
      </c>
      <c r="E58" s="26">
        <v>0.2994058548525</v>
      </c>
      <c r="F58" s="27">
        <v>0.3245260060746248</v>
      </c>
    </row>
    <row r="59" spans="1:6" ht="31.5">
      <c r="A59" s="7" t="s">
        <v>241</v>
      </c>
      <c r="B59" s="24" t="s">
        <v>239</v>
      </c>
      <c r="C59" s="25" t="s">
        <v>6</v>
      </c>
      <c r="D59" s="17">
        <f t="shared" si="0"/>
        <v>4908.849638032581</v>
      </c>
      <c r="E59" s="26">
        <v>0.12536359916999998</v>
      </c>
      <c r="F59" s="27">
        <v>0.135881605140363</v>
      </c>
    </row>
    <row r="60" spans="1:6" ht="15.75">
      <c r="A60" s="7" t="s">
        <v>242</v>
      </c>
      <c r="B60" s="24" t="s">
        <v>167</v>
      </c>
      <c r="C60" s="25" t="s">
        <v>6</v>
      </c>
      <c r="D60" s="17">
        <f t="shared" si="0"/>
        <v>3488.5989692779763</v>
      </c>
      <c r="E60" s="26">
        <v>0.08909283337199998</v>
      </c>
      <c r="F60" s="27">
        <v>0.0965677220919108</v>
      </c>
    </row>
    <row r="61" spans="1:6" ht="15.75">
      <c r="A61" s="7" t="s">
        <v>243</v>
      </c>
      <c r="B61" s="24" t="s">
        <v>170</v>
      </c>
      <c r="C61" s="25" t="s">
        <v>171</v>
      </c>
      <c r="D61" s="17">
        <f t="shared" si="0"/>
        <v>6414.311847465209</v>
      </c>
      <c r="E61" s="26">
        <v>0.16381052154599998</v>
      </c>
      <c r="F61" s="27">
        <v>0.1775542243037094</v>
      </c>
    </row>
    <row r="62" spans="1:6" ht="15.75">
      <c r="A62" s="7" t="s">
        <v>244</v>
      </c>
      <c r="B62" s="24" t="s">
        <v>173</v>
      </c>
      <c r="C62" s="25" t="s">
        <v>171</v>
      </c>
      <c r="D62" s="17">
        <f t="shared" si="0"/>
        <v>1923.8648719507305</v>
      </c>
      <c r="E62" s="26">
        <v>0.049132208653499994</v>
      </c>
      <c r="F62" s="27">
        <v>0.053254400959528644</v>
      </c>
    </row>
    <row r="63" spans="1:6" ht="15.75">
      <c r="A63" s="23" t="s">
        <v>174</v>
      </c>
      <c r="B63" s="28" t="s">
        <v>175</v>
      </c>
      <c r="C63" s="29"/>
      <c r="D63" s="16"/>
      <c r="E63" s="26"/>
      <c r="F63" s="27"/>
    </row>
    <row r="64" spans="1:17" s="6" customFormat="1" ht="33.75" customHeight="1">
      <c r="A64" s="7" t="s">
        <v>176</v>
      </c>
      <c r="B64" s="24" t="s">
        <v>177</v>
      </c>
      <c r="C64" s="29"/>
      <c r="D64" s="16"/>
      <c r="E64" s="26"/>
      <c r="F64" s="27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6" ht="31.5">
      <c r="A65" s="7" t="s">
        <v>178</v>
      </c>
      <c r="B65" s="24" t="s">
        <v>8</v>
      </c>
      <c r="C65" s="29" t="s">
        <v>179</v>
      </c>
      <c r="D65" s="17">
        <f aca="true" t="shared" si="1" ref="D65:D72">E65*E$2*6+F65*E$2*6</f>
        <v>6955.151420844597</v>
      </c>
      <c r="E65" s="26">
        <v>0.1776226365</v>
      </c>
      <c r="F65" s="27">
        <v>0.19252517570235</v>
      </c>
    </row>
    <row r="66" spans="1:6" ht="31.5">
      <c r="A66" s="7" t="s">
        <v>180</v>
      </c>
      <c r="B66" s="24" t="s">
        <v>181</v>
      </c>
      <c r="C66" s="29" t="s">
        <v>11</v>
      </c>
      <c r="D66" s="17">
        <f t="shared" si="1"/>
        <v>13166.670299837886</v>
      </c>
      <c r="E66" s="26">
        <v>0.3362541735</v>
      </c>
      <c r="F66" s="27">
        <v>0.36446589865665</v>
      </c>
    </row>
    <row r="67" spans="1:6" ht="15.75">
      <c r="A67" s="7" t="s">
        <v>182</v>
      </c>
      <c r="B67" s="24" t="s">
        <v>183</v>
      </c>
      <c r="C67" s="29" t="s">
        <v>10</v>
      </c>
      <c r="D67" s="17">
        <f t="shared" si="1"/>
        <v>3368.2179836794585</v>
      </c>
      <c r="E67" s="26">
        <v>0.08601850949999999</v>
      </c>
      <c r="F67" s="27">
        <v>0.09323546244705</v>
      </c>
    </row>
    <row r="68" spans="1:6" ht="15.75">
      <c r="A68" s="7" t="s">
        <v>184</v>
      </c>
      <c r="B68" s="24" t="s">
        <v>13</v>
      </c>
      <c r="C68" s="29" t="s">
        <v>10</v>
      </c>
      <c r="D68" s="17">
        <f t="shared" si="1"/>
        <v>6911.40833014746</v>
      </c>
      <c r="E68" s="26">
        <v>0.17650551299999998</v>
      </c>
      <c r="F68" s="27">
        <v>0.1913143255407</v>
      </c>
    </row>
    <row r="69" spans="1:6" ht="15.75">
      <c r="A69" s="7" t="s">
        <v>185</v>
      </c>
      <c r="B69" s="24" t="s">
        <v>121</v>
      </c>
      <c r="C69" s="29" t="s">
        <v>132</v>
      </c>
      <c r="D69" s="17">
        <f t="shared" si="1"/>
        <v>1793.4667185825688</v>
      </c>
      <c r="E69" s="26">
        <v>0.0458020635</v>
      </c>
      <c r="F69" s="27">
        <v>0.04964485662765</v>
      </c>
    </row>
    <row r="70" spans="1:17" s="6" customFormat="1" ht="30.75" customHeight="1">
      <c r="A70" s="7" t="s">
        <v>186</v>
      </c>
      <c r="B70" s="24" t="s">
        <v>187</v>
      </c>
      <c r="C70" s="29" t="s">
        <v>132</v>
      </c>
      <c r="D70" s="17">
        <f t="shared" si="1"/>
        <v>9448.507590581337</v>
      </c>
      <c r="E70" s="26">
        <v>0.24129867599999996</v>
      </c>
      <c r="F70" s="27">
        <v>0.2615436349164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6" ht="15.75">
      <c r="A71" s="7" t="s">
        <v>188</v>
      </c>
      <c r="B71" s="24" t="s">
        <v>189</v>
      </c>
      <c r="C71" s="29" t="s">
        <v>9</v>
      </c>
      <c r="D71" s="17">
        <f t="shared" si="1"/>
        <v>1924.6959906739762</v>
      </c>
      <c r="E71" s="26">
        <v>0.04915343399999999</v>
      </c>
      <c r="F71" s="27">
        <v>0.05327740711259999</v>
      </c>
    </row>
    <row r="72" spans="1:6" ht="15.75">
      <c r="A72" s="7" t="s">
        <v>190</v>
      </c>
      <c r="B72" s="24" t="s">
        <v>191</v>
      </c>
      <c r="C72" s="29" t="s">
        <v>7</v>
      </c>
      <c r="D72" s="17">
        <f t="shared" si="1"/>
        <v>1487.2650837026185</v>
      </c>
      <c r="E72" s="26">
        <v>0.037982199</v>
      </c>
      <c r="F72" s="27">
        <v>0.04116890549610001</v>
      </c>
    </row>
    <row r="73" spans="1:6" ht="31.5">
      <c r="A73" s="7" t="s">
        <v>71</v>
      </c>
      <c r="B73" s="24" t="s">
        <v>192</v>
      </c>
      <c r="C73" s="16" t="s">
        <v>27</v>
      </c>
      <c r="D73" s="16" t="s">
        <v>27</v>
      </c>
      <c r="E73" s="26"/>
      <c r="F73" s="27"/>
    </row>
    <row r="74" spans="1:6" ht="15.75">
      <c r="A74" s="7" t="s">
        <v>193</v>
      </c>
      <c r="B74" s="24" t="s">
        <v>194</v>
      </c>
      <c r="C74" s="29" t="s">
        <v>11</v>
      </c>
      <c r="D74" s="17">
        <f aca="true" t="shared" si="2" ref="D74:D79">E74*E$2*6+F74*E$2*6</f>
        <v>11723.148306832401</v>
      </c>
      <c r="E74" s="26">
        <v>0.29938909799999996</v>
      </c>
      <c r="F74" s="27">
        <v>0.3245078433222</v>
      </c>
    </row>
    <row r="75" spans="1:6" ht="15.75">
      <c r="A75" s="7" t="s">
        <v>195</v>
      </c>
      <c r="B75" s="24" t="s">
        <v>196</v>
      </c>
      <c r="C75" s="29" t="s">
        <v>11</v>
      </c>
      <c r="D75" s="17">
        <f t="shared" si="2"/>
        <v>28083.064227561197</v>
      </c>
      <c r="E75" s="26">
        <v>0.717193287</v>
      </c>
      <c r="F75" s="27">
        <v>0.7773658037793</v>
      </c>
    </row>
    <row r="76" spans="1:17" s="6" customFormat="1" ht="27" customHeight="1">
      <c r="A76" s="7" t="s">
        <v>197</v>
      </c>
      <c r="B76" s="24" t="s">
        <v>117</v>
      </c>
      <c r="C76" s="29" t="s">
        <v>198</v>
      </c>
      <c r="D76" s="17">
        <f t="shared" si="2"/>
        <v>2493.3561697367422</v>
      </c>
      <c r="E76" s="26">
        <v>0.0636760395</v>
      </c>
      <c r="F76" s="27">
        <v>0.06901845921405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6" ht="15.75">
      <c r="A77" s="7" t="s">
        <v>199</v>
      </c>
      <c r="B77" s="24" t="s">
        <v>200</v>
      </c>
      <c r="C77" s="29" t="s">
        <v>9</v>
      </c>
      <c r="D77" s="17">
        <f t="shared" si="2"/>
        <v>1049.83417673126</v>
      </c>
      <c r="E77" s="26">
        <v>0.026810964</v>
      </c>
      <c r="F77" s="27">
        <v>0.029060403879600002</v>
      </c>
    </row>
    <row r="78" spans="1:6" ht="15.75">
      <c r="A78" s="7" t="s">
        <v>201</v>
      </c>
      <c r="B78" s="24" t="s">
        <v>202</v>
      </c>
      <c r="C78" s="29" t="s">
        <v>12</v>
      </c>
      <c r="D78" s="17">
        <f t="shared" si="2"/>
        <v>12423.037757986573</v>
      </c>
      <c r="E78" s="26">
        <v>0.3172630739999999</v>
      </c>
      <c r="F78" s="27">
        <v>0.3438814459085999</v>
      </c>
    </row>
    <row r="79" spans="1:6" ht="15.75">
      <c r="A79" s="7" t="s">
        <v>203</v>
      </c>
      <c r="B79" s="24" t="s">
        <v>204</v>
      </c>
      <c r="C79" s="29" t="s">
        <v>11</v>
      </c>
      <c r="D79" s="17">
        <f t="shared" si="2"/>
        <v>524.91708836563</v>
      </c>
      <c r="E79" s="26">
        <v>0.013405482</v>
      </c>
      <c r="F79" s="27">
        <v>0.014530201939800001</v>
      </c>
    </row>
    <row r="80" spans="1:6" ht="15.75">
      <c r="A80" s="23" t="s">
        <v>205</v>
      </c>
      <c r="B80" s="15" t="s">
        <v>206</v>
      </c>
      <c r="C80" s="16" t="s">
        <v>27</v>
      </c>
      <c r="D80" s="16" t="s">
        <v>27</v>
      </c>
      <c r="E80" s="26"/>
      <c r="F80" s="27"/>
    </row>
    <row r="81" spans="1:6" ht="15.75">
      <c r="A81" s="7" t="s">
        <v>65</v>
      </c>
      <c r="B81" s="18" t="s">
        <v>2</v>
      </c>
      <c r="C81" s="19" t="s">
        <v>207</v>
      </c>
      <c r="D81" s="17">
        <f>E81*E$2*6+F81*E$2*6</f>
        <v>874.8180708520192</v>
      </c>
      <c r="E81" s="26">
        <v>0.022341352876499996</v>
      </c>
      <c r="F81" s="27">
        <v>0.024215792382838348</v>
      </c>
    </row>
    <row r="82" spans="1:17" s="6" customFormat="1" ht="15.75">
      <c r="A82" s="7" t="s">
        <v>208</v>
      </c>
      <c r="B82" s="30" t="s">
        <v>3</v>
      </c>
      <c r="C82" s="29" t="s">
        <v>132</v>
      </c>
      <c r="D82" s="17">
        <f>E82*E$2*6+F82*E$2*6</f>
        <v>1301.5756636932765</v>
      </c>
      <c r="E82" s="26">
        <v>0.0332400097425</v>
      </c>
      <c r="F82" s="27">
        <v>0.03602884655989575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6" ht="31.5">
      <c r="A83" s="23" t="s">
        <v>209</v>
      </c>
      <c r="B83" s="20" t="s">
        <v>210</v>
      </c>
      <c r="C83" s="16" t="s">
        <v>27</v>
      </c>
      <c r="D83" s="16" t="s">
        <v>27</v>
      </c>
      <c r="E83" s="26"/>
      <c r="F83" s="27"/>
    </row>
    <row r="84" spans="1:6" ht="31.5">
      <c r="A84" s="7" t="s">
        <v>66</v>
      </c>
      <c r="B84" s="31" t="s">
        <v>211</v>
      </c>
      <c r="C84" s="29" t="s">
        <v>212</v>
      </c>
      <c r="D84" s="17">
        <f>E84*E$2*6+F84*E$2*6</f>
        <v>1377.513669143504</v>
      </c>
      <c r="E84" s="26">
        <v>0.035179336138499995</v>
      </c>
      <c r="F84" s="27">
        <v>0.038130882440520146</v>
      </c>
    </row>
    <row r="85" spans="1:6" ht="15.75">
      <c r="A85" s="7" t="s">
        <v>213</v>
      </c>
      <c r="B85" s="31" t="s">
        <v>214</v>
      </c>
      <c r="C85" s="29" t="s">
        <v>132</v>
      </c>
      <c r="D85" s="17">
        <f>E85*E$2*6+F85*E$2*6</f>
        <v>2726.550586243173</v>
      </c>
      <c r="E85" s="26">
        <v>0.06963142487849998</v>
      </c>
      <c r="F85" s="27">
        <v>0.07547350142580614</v>
      </c>
    </row>
    <row r="86" spans="1:6" ht="15.75">
      <c r="A86" s="23" t="s">
        <v>215</v>
      </c>
      <c r="B86" s="20" t="s">
        <v>216</v>
      </c>
      <c r="C86" s="16" t="s">
        <v>27</v>
      </c>
      <c r="D86" s="16" t="s">
        <v>27</v>
      </c>
      <c r="E86" s="26"/>
      <c r="F86" s="27"/>
    </row>
    <row r="87" spans="1:17" s="6" customFormat="1" ht="31.5">
      <c r="A87" s="7" t="s">
        <v>67</v>
      </c>
      <c r="B87" s="24" t="s">
        <v>217</v>
      </c>
      <c r="C87" s="32" t="s">
        <v>5</v>
      </c>
      <c r="D87" s="17">
        <f>E87*E$2*6+F87*E$2*6</f>
        <v>31096.96317659386</v>
      </c>
      <c r="E87" s="26">
        <v>0.7941630961499999</v>
      </c>
      <c r="F87" s="27">
        <v>0.860793379916985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6" ht="31.5">
      <c r="A88" s="7" t="s">
        <v>218</v>
      </c>
      <c r="B88" s="24" t="s">
        <v>219</v>
      </c>
      <c r="C88" s="32" t="s">
        <v>10</v>
      </c>
      <c r="D88" s="17">
        <f>E88*E$2*6+F88*E$2*6</f>
        <v>12418.663448916861</v>
      </c>
      <c r="E88" s="26">
        <v>0.31715136164999996</v>
      </c>
      <c r="F88" s="27">
        <v>0.343760360892435</v>
      </c>
    </row>
    <row r="89" spans="1:6" ht="15.75">
      <c r="A89" s="7" t="s">
        <v>73</v>
      </c>
      <c r="B89" s="24" t="s">
        <v>220</v>
      </c>
      <c r="C89" s="32" t="s">
        <v>6</v>
      </c>
      <c r="D89" s="17">
        <f>E89*E$2*6+F89*E$2*6</f>
        <v>2362.1268976453343</v>
      </c>
      <c r="E89" s="26">
        <v>0.06032466899999999</v>
      </c>
      <c r="F89" s="27">
        <v>0.0653859087291</v>
      </c>
    </row>
    <row r="90" spans="1:6" ht="15.75">
      <c r="A90" s="7" t="s">
        <v>123</v>
      </c>
      <c r="B90" s="24" t="s">
        <v>221</v>
      </c>
      <c r="C90" s="32" t="s">
        <v>12</v>
      </c>
      <c r="D90" s="17">
        <f>E90*E$2*6+F90*E$2*6</f>
        <v>1128.5717399861041</v>
      </c>
      <c r="E90" s="26">
        <v>0.028821786299999996</v>
      </c>
      <c r="F90" s="27">
        <v>0.031239934170569996</v>
      </c>
    </row>
    <row r="91" spans="1:6" ht="15.75">
      <c r="A91" s="7" t="s">
        <v>125</v>
      </c>
      <c r="B91" s="30" t="s">
        <v>222</v>
      </c>
      <c r="C91" s="25" t="s">
        <v>78</v>
      </c>
      <c r="D91" s="17">
        <f>E91*E$2*6+F91*E$2*6</f>
        <v>472.4253795290669</v>
      </c>
      <c r="E91" s="26">
        <v>0.012064933799999998</v>
      </c>
      <c r="F91" s="27">
        <v>0.01307718174582</v>
      </c>
    </row>
    <row r="92" spans="1:6" ht="15.75">
      <c r="A92" s="7" t="s">
        <v>76</v>
      </c>
      <c r="B92" s="24" t="s">
        <v>223</v>
      </c>
      <c r="C92" s="16" t="s">
        <v>27</v>
      </c>
      <c r="D92" s="16" t="s">
        <v>27</v>
      </c>
      <c r="E92" s="26"/>
      <c r="F92" s="27"/>
    </row>
    <row r="93" spans="1:17" s="6" customFormat="1" ht="15.75">
      <c r="A93" s="7" t="s">
        <v>224</v>
      </c>
      <c r="B93" s="30" t="s">
        <v>225</v>
      </c>
      <c r="C93" s="29" t="s">
        <v>78</v>
      </c>
      <c r="D93" s="17">
        <f>E93*E$2*6+F93*E$2*6</f>
        <v>144.3521993005482</v>
      </c>
      <c r="E93" s="26">
        <v>0.0036865075499999994</v>
      </c>
      <c r="F93" s="27">
        <v>0.003995805533445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6" ht="15.75">
      <c r="A94" s="7" t="s">
        <v>226</v>
      </c>
      <c r="B94" s="33" t="s">
        <v>245</v>
      </c>
      <c r="C94" s="32" t="s">
        <v>78</v>
      </c>
      <c r="D94" s="17">
        <f>E94*E$2*6+F94*E$2*6</f>
        <v>21.871545348567913</v>
      </c>
      <c r="E94" s="26">
        <v>0.00055856175</v>
      </c>
      <c r="F94" s="27">
        <v>0.000605425080825</v>
      </c>
    </row>
    <row r="95" spans="1:6" ht="15.75">
      <c r="A95" s="7" t="s">
        <v>227</v>
      </c>
      <c r="B95" s="30" t="s">
        <v>228</v>
      </c>
      <c r="C95" s="29" t="s">
        <v>78</v>
      </c>
      <c r="D95" s="17">
        <f>E95*E$2*6+F95*E$2*6</f>
        <v>122.48065395198032</v>
      </c>
      <c r="E95" s="26">
        <v>0.0031279458</v>
      </c>
      <c r="F95" s="27">
        <v>0.00339038045262</v>
      </c>
    </row>
    <row r="96" spans="1:6" ht="15.75">
      <c r="A96" s="7" t="s">
        <v>229</v>
      </c>
      <c r="B96" s="30" t="s">
        <v>230</v>
      </c>
      <c r="C96" s="29" t="s">
        <v>78</v>
      </c>
      <c r="D96" s="17">
        <f>E96*E$2*6+F96*E$2*6</f>
        <v>4.374309069713583</v>
      </c>
      <c r="E96" s="26">
        <v>0.00011171235</v>
      </c>
      <c r="F96" s="27">
        <v>0.00012108501616500001</v>
      </c>
    </row>
    <row r="97" spans="1:6" ht="15.75">
      <c r="A97" s="23" t="s">
        <v>231</v>
      </c>
      <c r="B97" s="20" t="s">
        <v>232</v>
      </c>
      <c r="C97" s="1" t="s">
        <v>27</v>
      </c>
      <c r="D97" s="16" t="s">
        <v>27</v>
      </c>
      <c r="E97" s="26"/>
      <c r="F97" s="27"/>
    </row>
    <row r="98" spans="1:6" ht="15.75">
      <c r="A98" s="7" t="s">
        <v>69</v>
      </c>
      <c r="B98" s="30" t="s">
        <v>233</v>
      </c>
      <c r="C98" s="29" t="s">
        <v>4</v>
      </c>
      <c r="D98" s="17">
        <f>E98*E$2*6+F98*E$2*6</f>
        <v>38712.63526696521</v>
      </c>
      <c r="E98" s="26">
        <v>0.9886542974999999</v>
      </c>
      <c r="F98" s="27">
        <v>1.07160239306025</v>
      </c>
    </row>
    <row r="99" spans="1:6" ht="15.75">
      <c r="A99" s="7" t="s">
        <v>234</v>
      </c>
      <c r="B99" s="30" t="s">
        <v>1</v>
      </c>
      <c r="C99" s="16" t="s">
        <v>27</v>
      </c>
      <c r="D99" s="17">
        <f>E99*E$2*6+F99*E$2*6</f>
        <v>53602.78334027024</v>
      </c>
      <c r="E99" s="26">
        <v>1.3689231369</v>
      </c>
      <c r="F99" s="27">
        <v>1.48377578808591</v>
      </c>
    </row>
    <row r="100" spans="1:6" ht="15.75">
      <c r="A100" s="7" t="s">
        <v>74</v>
      </c>
      <c r="B100" s="30" t="s">
        <v>235</v>
      </c>
      <c r="C100" s="1"/>
      <c r="D100" s="17">
        <f>E100*E$2*6+F100*E$2*6</f>
        <v>34266.15009760135</v>
      </c>
      <c r="E100" s="26">
        <v>0.8750986937249999</v>
      </c>
      <c r="F100" s="27">
        <v>0.9485194741285276</v>
      </c>
    </row>
    <row r="101" spans="1:6" ht="15.75">
      <c r="A101" s="7"/>
      <c r="B101" s="4" t="s">
        <v>82</v>
      </c>
      <c r="C101" s="1" t="s">
        <v>33</v>
      </c>
      <c r="D101" s="8">
        <f>SUM(D29:D62)+SUM(D65:D72)+SUM(D74:D79)+SUM(D81:D82)+SUM(D84:D85)+SUM(D87:D91)+SUM(D93:D96)+SUM(D98:D100)</f>
        <v>489082.923438899</v>
      </c>
      <c r="E101" s="21">
        <f>SUM(E29:E62)+SUM(E65:E72)+SUM(E74:E79)+SUM(E81:E82)+SUM(E84:E85)+SUM(E87:E91)+SUM(E93:E96)+SUM(E98:E100)</f>
        <v>12.490338897293999</v>
      </c>
      <c r="F101" s="21">
        <f>SUM(F29:F62)+SUM(F65:F72)+SUM(F74:F79)+SUM(F81:F82)+SUM(F84:F85)+SUM(F87:F91)+SUM(F93:F96)+SUM(F98:F100)</f>
        <v>13.538278330776969</v>
      </c>
    </row>
    <row r="102" spans="1:4" ht="15.75">
      <c r="A102" s="37" t="s">
        <v>84</v>
      </c>
      <c r="B102" s="37"/>
      <c r="C102" s="37"/>
      <c r="D102" s="37"/>
    </row>
    <row r="103" spans="1:4" ht="15.75">
      <c r="A103" s="7" t="s">
        <v>85</v>
      </c>
      <c r="B103" s="1" t="s">
        <v>86</v>
      </c>
      <c r="C103" s="1" t="s">
        <v>87</v>
      </c>
      <c r="D103" s="35">
        <v>2</v>
      </c>
    </row>
    <row r="104" spans="1:4" ht="15.75">
      <c r="A104" s="7" t="s">
        <v>88</v>
      </c>
      <c r="B104" s="1" t="s">
        <v>89</v>
      </c>
      <c r="C104" s="1" t="s">
        <v>87</v>
      </c>
      <c r="D104" s="35">
        <v>2</v>
      </c>
    </row>
    <row r="105" spans="1:4" ht="15.75">
      <c r="A105" s="7" t="s">
        <v>90</v>
      </c>
      <c r="B105" s="1" t="s">
        <v>91</v>
      </c>
      <c r="C105" s="1" t="s">
        <v>87</v>
      </c>
      <c r="D105" s="1">
        <v>0</v>
      </c>
    </row>
    <row r="106" spans="1:4" ht="15.75">
      <c r="A106" s="7" t="s">
        <v>92</v>
      </c>
      <c r="B106" s="1" t="s">
        <v>93</v>
      </c>
      <c r="C106" s="1" t="s">
        <v>33</v>
      </c>
      <c r="D106" s="13">
        <v>-24522.49</v>
      </c>
    </row>
    <row r="107" spans="1:4" ht="15.75">
      <c r="A107" s="37" t="s">
        <v>94</v>
      </c>
      <c r="B107" s="37"/>
      <c r="C107" s="37"/>
      <c r="D107" s="37"/>
    </row>
    <row r="108" spans="1:4" ht="15.75">
      <c r="A108" s="7" t="s">
        <v>95</v>
      </c>
      <c r="B108" s="1" t="s">
        <v>32</v>
      </c>
      <c r="C108" s="1" t="s">
        <v>33</v>
      </c>
      <c r="D108" s="1">
        <v>0</v>
      </c>
    </row>
    <row r="109" spans="1:4" ht="15.75">
      <c r="A109" s="7" t="s">
        <v>96</v>
      </c>
      <c r="B109" s="1" t="s">
        <v>34</v>
      </c>
      <c r="C109" s="1" t="s">
        <v>33</v>
      </c>
      <c r="D109" s="1">
        <v>0</v>
      </c>
    </row>
    <row r="110" spans="1:4" ht="15.75">
      <c r="A110" s="7" t="s">
        <v>97</v>
      </c>
      <c r="B110" s="1" t="s">
        <v>36</v>
      </c>
      <c r="C110" s="1" t="s">
        <v>33</v>
      </c>
      <c r="D110" s="1">
        <v>0</v>
      </c>
    </row>
    <row r="111" spans="1:4" ht="15.75">
      <c r="A111" s="7" t="s">
        <v>98</v>
      </c>
      <c r="B111" s="1" t="s">
        <v>59</v>
      </c>
      <c r="C111" s="1" t="s">
        <v>33</v>
      </c>
      <c r="D111" s="1">
        <v>0</v>
      </c>
    </row>
    <row r="112" spans="1:4" ht="15.75">
      <c r="A112" s="7" t="s">
        <v>99</v>
      </c>
      <c r="B112" s="1" t="s">
        <v>100</v>
      </c>
      <c r="C112" s="1" t="s">
        <v>33</v>
      </c>
      <c r="D112" s="1">
        <v>0</v>
      </c>
    </row>
    <row r="113" spans="1:4" ht="15.75">
      <c r="A113" s="7" t="s">
        <v>101</v>
      </c>
      <c r="B113" s="1" t="s">
        <v>61</v>
      </c>
      <c r="C113" s="1" t="s">
        <v>33</v>
      </c>
      <c r="D113" s="1">
        <v>0</v>
      </c>
    </row>
    <row r="114" spans="1:4" ht="15.75">
      <c r="A114" s="37" t="s">
        <v>102</v>
      </c>
      <c r="B114" s="37"/>
      <c r="C114" s="37"/>
      <c r="D114" s="37"/>
    </row>
    <row r="115" spans="1:4" ht="15.75">
      <c r="A115" s="7" t="s">
        <v>103</v>
      </c>
      <c r="B115" s="1" t="s">
        <v>86</v>
      </c>
      <c r="C115" s="1" t="s">
        <v>87</v>
      </c>
      <c r="D115" s="1">
        <v>0</v>
      </c>
    </row>
    <row r="116" spans="1:4" ht="15.75">
      <c r="A116" s="7" t="s">
        <v>104</v>
      </c>
      <c r="B116" s="1" t="s">
        <v>89</v>
      </c>
      <c r="C116" s="1" t="s">
        <v>87</v>
      </c>
      <c r="D116" s="1">
        <v>0</v>
      </c>
    </row>
    <row r="117" spans="1:4" ht="15.75">
      <c r="A117" s="7" t="s">
        <v>105</v>
      </c>
      <c r="B117" s="1" t="s">
        <v>106</v>
      </c>
      <c r="C117" s="1" t="s">
        <v>87</v>
      </c>
      <c r="D117" s="1">
        <v>0</v>
      </c>
    </row>
    <row r="118" spans="1:4" ht="15.75">
      <c r="A118" s="7" t="s">
        <v>107</v>
      </c>
      <c r="B118" s="1" t="s">
        <v>93</v>
      </c>
      <c r="C118" s="1" t="s">
        <v>33</v>
      </c>
      <c r="D118" s="1">
        <v>0</v>
      </c>
    </row>
    <row r="119" spans="1:4" ht="15.75">
      <c r="A119" s="37" t="s">
        <v>108</v>
      </c>
      <c r="B119" s="37"/>
      <c r="C119" s="37"/>
      <c r="D119" s="37"/>
    </row>
    <row r="120" spans="1:4" ht="15.75">
      <c r="A120" s="7" t="s">
        <v>109</v>
      </c>
      <c r="B120" s="1" t="s">
        <v>110</v>
      </c>
      <c r="C120" s="1" t="s">
        <v>87</v>
      </c>
      <c r="D120" s="1">
        <v>8</v>
      </c>
    </row>
    <row r="121" spans="1:4" ht="15.75">
      <c r="A121" s="7" t="s">
        <v>111</v>
      </c>
      <c r="B121" s="1" t="s">
        <v>112</v>
      </c>
      <c r="C121" s="1" t="s">
        <v>87</v>
      </c>
      <c r="D121" s="1">
        <v>0</v>
      </c>
    </row>
    <row r="122" spans="1:4" ht="31.5">
      <c r="A122" s="7" t="s">
        <v>113</v>
      </c>
      <c r="B122" s="1" t="s">
        <v>114</v>
      </c>
      <c r="C122" s="1" t="s">
        <v>33</v>
      </c>
      <c r="D122" s="34">
        <v>21400</v>
      </c>
    </row>
  </sheetData>
  <sheetProtection password="CC29" sheet="1" objects="1" scenarios="1" selectLockedCells="1" selectUnlockedCells="1"/>
  <mergeCells count="9">
    <mergeCell ref="E27:E28"/>
    <mergeCell ref="F27:F28"/>
    <mergeCell ref="A119:D119"/>
    <mergeCell ref="A2:D2"/>
    <mergeCell ref="A26:D26"/>
    <mergeCell ref="A8:D8"/>
    <mergeCell ref="A102:D102"/>
    <mergeCell ref="A107:D107"/>
    <mergeCell ref="A114:D114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69" max="3" man="1"/>
    <brk id="11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2017-04-03T08:02:28Z</cp:lastPrinted>
  <dcterms:created xsi:type="dcterms:W3CDTF">2010-07-19T21:32:50Z</dcterms:created>
  <dcterms:modified xsi:type="dcterms:W3CDTF">2023-03-20T12:36:16Z</dcterms:modified>
  <cp:category/>
  <cp:version/>
  <cp:contentType/>
  <cp:contentStatus/>
</cp:coreProperties>
</file>