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<sst xmlns="http://schemas.openxmlformats.org/spreadsheetml/2006/main" count="402" uniqueCount="281">
  <si>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</si>
  <si>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</si>
  <si>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</si>
  <si>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</si>
  <si>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</si>
  <si>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</si>
  <si>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</si>
  <si>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</si>
  <si>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</si>
  <si>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</si>
  <si>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</si>
  <si>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</si>
  <si>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</si>
  <si>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</si>
  <si>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</si>
  <si>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</si>
  <si>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</si>
  <si>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</si>
  <si>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</si>
  <si>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</si>
  <si>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</si>
  <si>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</si>
  <si>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</si>
  <si>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</si>
  <si>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</si>
  <si>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</si>
  <si>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</si>
  <si>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</si>
  <si>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</si>
  <si>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</si>
  <si>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</si>
  <si>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</si>
  <si>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</si>
  <si>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</si>
  <si>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</si>
  <si>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</si>
  <si>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</si>
  <si>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</si>
  <si>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</si>
  <si>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</si>
  <si>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</si>
  <si>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</si>
  <si>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</si>
  <si>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</si>
  <si>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</si>
  <si>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</si>
  <si>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</si>
  <si>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</si>
  <si>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</si>
  <si>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</si>
  <si>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</si>
  <si>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</si>
  <si>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</si>
  <si>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</si>
  <si>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</si>
  <si>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</si>
  <si>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</si>
  <si>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</si>
  <si>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</si>
  <si>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</si>
  <si>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</si>
  <si>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</si>
  <si>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</si>
  <si>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</si>
  <si>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</si>
  <si>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</si>
  <si>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</si>
  <si>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</si>
  <si>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</si>
  <si>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</si>
  <si>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</si>
  <si>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</si>
  <si>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</si>
  <si>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</si>
  <si>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</si>
  <si>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</si>
  <si>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</si>
  <si>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</si>
  <si>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</si>
  <si>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</si>
  <si>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</si>
  <si>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</si>
  <si>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</si>
  <si>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</si>
  <si>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</si>
  <si>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</si>
  <si>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</si>
  <si>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</si>
  <si>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</si>
  <si>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</si>
  <si>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</si>
  <si>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</si>
  <si>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</si>
  <si>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</si>
  <si>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</si>
  <si>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</si>
  <si>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</si>
  <si>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</si>
  <si>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</si>
  <si>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</si>
  <si>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</si>
  <si>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</si>
  <si>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</si>
  <si>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</si>
  <si>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</si>
  <si>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</si>
  <si>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</si>
  <si>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</si>
  <si>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</si>
  <si>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Дезинфекция элементов ствола мусоропровода</t>
  </si>
  <si>
    <t>Техническое освидетельствование лифта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</si>
  <si>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</si>
  <si>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</si>
  <si>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</si>
  <si>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</si>
  <si>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</si>
  <si>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</si>
  <si>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</si>
  <si>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</si>
  <si>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</si>
  <si>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</si>
  <si>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</si>
  <si>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</si>
  <si>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</si>
  <si>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</si>
  <si>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</si>
  <si>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</si>
  <si>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</si>
  <si>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</si>
  <si>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</si>
  <si>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</si>
  <si>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</si>
  <si>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</si>
  <si>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</si>
  <si>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</si>
  <si>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</si>
  <si>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</si>
  <si>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</si>
  <si>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</si>
  <si>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</si>
  <si>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</si>
  <si>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</si>
  <si>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</si>
  <si>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</si>
  <si>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</si>
  <si>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</si>
  <si>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</si>
  <si>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</si>
  <si>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</si>
  <si>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</si>
  <si>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</si>
  <si>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</si>
  <si>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</si>
  <si>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</si>
  <si>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</si>
  <si>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</si>
  <si>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</si>
  <si>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</si>
  <si>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</si>
  <si>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</si>
  <si>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</si>
  <si>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</si>
  <si>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</si>
  <si>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</si>
  <si>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</si>
  <si>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</si>
  <si>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</si>
  <si>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</si>
  <si>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</si>
  <si>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</si>
  <si>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</si>
  <si>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</si>
  <si>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</si>
  <si>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</si>
  <si>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</si>
  <si>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</si>
  <si>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</si>
  <si>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</si>
  <si>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</si>
  <si>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</si>
  <si>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</si>
  <si>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</si>
  <si>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</si>
  <si>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</si>
  <si>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</si>
  <si>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</si>
  <si>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</si>
  <si>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</si>
  <si>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</si>
  <si>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</si>
  <si>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</si>
  <si>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</si>
  <si>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</si>
  <si>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</si>
  <si>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</si>
  <si>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</si>
  <si>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</si>
  <si>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</si>
  <si>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</si>
  <si>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</si>
  <si>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</si>
  <si>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</si>
  <si>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</si>
  <si>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</si>
  <si>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</si>
  <si>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</si>
  <si>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</si>
  <si>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</si>
  <si>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</si>
  <si>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</si>
  <si>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</si>
  <si>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</si>
  <si>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</si>
  <si>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</si>
  <si>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</si>
  <si>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</si>
  <si>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</si>
  <si>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</si>
  <si>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</si>
  <si>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</si>
  <si>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</si>
  <si>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</si>
  <si>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</si>
  <si>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</si>
  <si>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</si>
  <si>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21.33</t>
  </si>
  <si>
    <t>21.34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</si>
  <si>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</si>
  <si>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</si>
  <si>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</si>
  <si>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</si>
  <si>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</si>
  <si>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 раза в месяц</t>
  </si>
  <si>
    <t>24.4</t>
  </si>
  <si>
    <t>24.5</t>
  </si>
  <si>
    <t>26.4</t>
  </si>
  <si>
    <t>26.5</t>
  </si>
  <si>
    <t>27</t>
  </si>
  <si>
    <t>27.1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</si>
  <si>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</si>
  <si>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</si>
  <si>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</si>
  <si>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</si>
  <si>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27.2</t>
  </si>
  <si>
    <t>27.3</t>
  </si>
  <si>
    <t>27.4</t>
  </si>
  <si>
    <t>27.5</t>
  </si>
  <si>
    <t>28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</si>
  <si>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</si>
  <si>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</si>
  <si>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</si>
  <si>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</si>
  <si>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</si>
  <si>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</si>
  <si>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</si>
  <si>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</si>
  <si>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</si>
  <si>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</si>
  <si>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</si>
  <si>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</si>
  <si>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</si>
  <si>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</si>
  <si>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</si>
  <si>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</si>
  <si>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</si>
  <si>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</si>
  <si>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</si>
  <si>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</si>
  <si>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27.5.1</t>
  </si>
  <si>
    <t>27.5.2</t>
  </si>
  <si>
    <t>27.5.3</t>
  </si>
  <si>
    <t>27.5.4</t>
  </si>
  <si>
    <t xml:space="preserve">     шкафы для электрощитков и слаботочных устройств</t>
  </si>
  <si>
    <t>Отчет об исполнении управляющей организацией ООО "ГУК "Привокзальная" договора управления за 2022 год                                                  по дому №  41  ул. Ленина в г. Липецке</t>
  </si>
  <si>
    <t>31.03.2023 г.</t>
  </si>
  <si>
    <t>01.01.2022 г.</t>
  </si>
  <si>
    <t>31.12.2022 г.</t>
  </si>
  <si>
    <t>01.01.22-31.07.22</t>
  </si>
  <si>
    <t>01.08.22-31.12.22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</si>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</sst>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1;&#1077;&#1085;&#1080;&#1085;&#1072;,%20&#1076;.%2041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1011.38</v>
          </cell>
        </row>
        <row r="24">
          <cell r="D24">
            <v>-280915.84954239987</v>
          </cell>
        </row>
        <row r="25">
          <cell r="D25">
            <v>109444.97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G124">
            <v>175174.35236333756</v>
          </cell>
        </row>
        <row r="125">
          <cell r="FG125">
            <v>177668.98620463465</v>
          </cell>
        </row>
        <row r="126">
          <cell r="FG126">
            <v>29485.592460843203</v>
          </cell>
        </row>
      </sheetData>
      <sheetData sheetId="7">
        <row r="124">
          <cell r="FG124">
            <v>226260.81124520022</v>
          </cell>
        </row>
        <row r="125">
          <cell r="FG125">
            <v>229455.1385612035</v>
          </cell>
        </row>
        <row r="126">
          <cell r="FG126">
            <v>38084.53680706752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5" sqref="S5"/>
    </sheetView>
  </sheetViews>
  <sheetFormatPr defaultColWidth="9.140625" defaultRowHeight="15"/>
  <cols>
    <col min="1" max="1" width="9.140625" style="8" customWidth="1"/>
    <col min="2" max="2" width="62.421875" style="13" customWidth="1"/>
    <col min="3" max="3" width="24.28125" style="13" customWidth="1"/>
    <col min="4" max="4" width="62.7109375" style="12" customWidth="1"/>
    <col min="5" max="5" width="18.7109375" style="12" hidden="1" customWidth="1"/>
    <col min="6" max="6" width="17.8515625" style="13" hidden="1" customWidth="1"/>
    <col min="7" max="8" width="16.00390625" style="13" hidden="1" customWidth="1"/>
    <col min="9" max="11" width="9.140625" style="13" hidden="1" customWidth="1"/>
    <col min="12" max="16" width="9.140625" style="13" customWidth="1"/>
    <col min="17" max="16384" width="9.140625" style="2" customWidth="1"/>
  </cols>
  <sheetData>
    <row r="1" ht="15.75">
      <c r="E1" s="12" t="s">
        <v>100</v>
      </c>
    </row>
    <row r="2" spans="1:16" s="5" customFormat="1" ht="33.75" customHeight="1">
      <c r="A2" s="38" t="s">
        <v>273</v>
      </c>
      <c r="B2" s="38"/>
      <c r="C2" s="38"/>
      <c r="D2" s="38"/>
      <c r="E2" s="12">
        <v>3974.4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6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6" t="s">
        <v>274</v>
      </c>
    </row>
    <row r="6" spans="1:4" ht="15.75">
      <c r="A6" s="6" t="s">
        <v>29</v>
      </c>
      <c r="B6" s="1" t="s">
        <v>30</v>
      </c>
      <c r="C6" s="1" t="s">
        <v>27</v>
      </c>
      <c r="D6" s="16" t="s">
        <v>275</v>
      </c>
    </row>
    <row r="7" spans="1:4" ht="15.75">
      <c r="A7" s="6" t="s">
        <v>16</v>
      </c>
      <c r="B7" s="1" t="s">
        <v>31</v>
      </c>
      <c r="C7" s="1" t="s">
        <v>27</v>
      </c>
      <c r="D7" s="16" t="s">
        <v>276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6" t="s">
        <v>17</v>
      </c>
      <c r="B9" s="1" t="s">
        <v>32</v>
      </c>
      <c r="C9" s="1" t="s">
        <v>33</v>
      </c>
      <c r="D9" s="16">
        <f>'[1]по форме'!$D$23</f>
        <v>1011.38</v>
      </c>
    </row>
    <row r="10" spans="1:4" ht="15.75">
      <c r="A10" s="6" t="s">
        <v>18</v>
      </c>
      <c r="B10" s="1" t="s">
        <v>34</v>
      </c>
      <c r="C10" s="1" t="s">
        <v>33</v>
      </c>
      <c r="D10" s="16">
        <f>'[1]по форме'!$D$24</f>
        <v>-280915.84954239987</v>
      </c>
    </row>
    <row r="11" spans="1:4" ht="15.75">
      <c r="A11" s="6" t="s">
        <v>35</v>
      </c>
      <c r="B11" s="1" t="s">
        <v>36</v>
      </c>
      <c r="C11" s="1" t="s">
        <v>33</v>
      </c>
      <c r="D11" s="16">
        <f>'[1]по форме'!$D$25</f>
        <v>109444.97</v>
      </c>
    </row>
    <row r="12" spans="1:4" ht="31.5">
      <c r="A12" s="6" t="s">
        <v>37</v>
      </c>
      <c r="B12" s="1" t="s">
        <v>38</v>
      </c>
      <c r="C12" s="1" t="s">
        <v>33</v>
      </c>
      <c r="D12" s="16">
        <f>D13+D14+D15</f>
        <v>876129.4176422866</v>
      </c>
    </row>
    <row r="13" spans="1:4" ht="15.75">
      <c r="A13" s="6" t="s">
        <v>54</v>
      </c>
      <c r="B13" s="9" t="s">
        <v>39</v>
      </c>
      <c r="C13" s="1" t="s">
        <v>33</v>
      </c>
      <c r="D13" s="16">
        <f>'[2]ГУК 2022'!$FG$125+'[2]ГУК 2021'!$FG$125</f>
        <v>407124.12476583815</v>
      </c>
    </row>
    <row r="14" spans="1:4" ht="15.75">
      <c r="A14" s="6" t="s">
        <v>55</v>
      </c>
      <c r="B14" s="9" t="s">
        <v>40</v>
      </c>
      <c r="C14" s="1" t="s">
        <v>33</v>
      </c>
      <c r="D14" s="16">
        <f>'[2]ГУК 2022'!$FG$124+'[2]ГУК 2021'!$FG$124</f>
        <v>401435.16360853775</v>
      </c>
    </row>
    <row r="15" spans="1:8" ht="15.75">
      <c r="A15" s="6" t="s">
        <v>56</v>
      </c>
      <c r="B15" s="9" t="s">
        <v>41</v>
      </c>
      <c r="C15" s="1" t="s">
        <v>33</v>
      </c>
      <c r="D15" s="16">
        <f>'[2]ГУК 2022'!$FG$126+'[2]ГУК 2021'!$FG$126</f>
        <v>67570.12926791073</v>
      </c>
      <c r="G15" s="13" t="s">
        <v>279</v>
      </c>
      <c r="H15" s="13" t="s">
        <v>280</v>
      </c>
    </row>
    <row r="16" spans="1:8" ht="15.75">
      <c r="A16" s="9" t="s">
        <v>42</v>
      </c>
      <c r="B16" s="9" t="s">
        <v>43</v>
      </c>
      <c r="C16" s="9" t="s">
        <v>33</v>
      </c>
      <c r="D16" s="16">
        <f>D17</f>
        <v>725486.6676422866</v>
      </c>
      <c r="E16" s="12">
        <v>850788.59</v>
      </c>
      <c r="F16" s="12">
        <f>D16-E16</f>
        <v>-125301.92235771334</v>
      </c>
      <c r="G16" s="13">
        <v>807036.02</v>
      </c>
      <c r="H16" s="13">
        <v>43752.57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D12-D25+D119+D135</f>
        <v>725486.6676422866</v>
      </c>
    </row>
    <row r="18" spans="1:4" ht="31.5">
      <c r="A18" s="9" t="s">
        <v>44</v>
      </c>
      <c r="B18" s="9" t="s">
        <v>58</v>
      </c>
      <c r="C18" s="9" t="s">
        <v>33</v>
      </c>
      <c r="D18" s="16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6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6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6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445582.19809988677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4807.85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D22-D114</f>
        <v>-430547.21880319994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112674.27</v>
      </c>
      <c r="E25" s="12">
        <f>D25+F16</f>
        <v>-12627.652357713334</v>
      </c>
    </row>
    <row r="26" spans="1:4" ht="35.25" customHeight="1">
      <c r="A26" s="37" t="s">
        <v>62</v>
      </c>
      <c r="B26" s="37"/>
      <c r="C26" s="37"/>
      <c r="D26" s="37"/>
    </row>
    <row r="27" spans="1:16" s="5" customFormat="1" ht="32.25" customHeight="1">
      <c r="A27" s="14" t="s">
        <v>22</v>
      </c>
      <c r="B27" s="3" t="s">
        <v>64</v>
      </c>
      <c r="C27" s="3" t="s">
        <v>116</v>
      </c>
      <c r="D27" s="15" t="s">
        <v>117</v>
      </c>
      <c r="E27" s="36" t="s">
        <v>277</v>
      </c>
      <c r="F27" s="36" t="s">
        <v>278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4" t="s">
        <v>118</v>
      </c>
      <c r="B28" s="17" t="s">
        <v>119</v>
      </c>
      <c r="C28" s="1" t="s">
        <v>27</v>
      </c>
      <c r="D28" s="18" t="s">
        <v>27</v>
      </c>
      <c r="E28" s="36"/>
      <c r="F28" s="36"/>
    </row>
    <row r="29" spans="1:6" ht="15.75">
      <c r="A29" s="6" t="s">
        <v>68</v>
      </c>
      <c r="B29" s="24" t="s">
        <v>120</v>
      </c>
      <c r="C29" s="25" t="s">
        <v>121</v>
      </c>
      <c r="D29" s="19">
        <f>E29*E$2*7+F29*E$2*5</f>
        <v>1701.8805857065418</v>
      </c>
      <c r="E29" s="29">
        <v>0.03447889970399999</v>
      </c>
      <c r="F29" s="28">
        <v>0.037371679389165594</v>
      </c>
    </row>
    <row r="30" spans="1:6" ht="15.75">
      <c r="A30" s="6" t="s">
        <v>70</v>
      </c>
      <c r="B30" s="24" t="s">
        <v>103</v>
      </c>
      <c r="C30" s="25" t="s">
        <v>121</v>
      </c>
      <c r="D30" s="19">
        <f aca="true" t="shared" si="0" ref="D30:D62">E30*E$2*7+F30*E$2*5</f>
        <v>1147.8209652691608</v>
      </c>
      <c r="E30" s="29">
        <v>0.023254042776</v>
      </c>
      <c r="F30" s="28">
        <v>0.0252050569649064</v>
      </c>
    </row>
    <row r="31" spans="1:6" ht="15.75">
      <c r="A31" s="6" t="s">
        <v>72</v>
      </c>
      <c r="B31" s="24" t="s">
        <v>122</v>
      </c>
      <c r="C31" s="25" t="s">
        <v>121</v>
      </c>
      <c r="D31" s="19">
        <f t="shared" si="0"/>
        <v>3104.895412777474</v>
      </c>
      <c r="E31" s="29">
        <v>0.062902990038</v>
      </c>
      <c r="F31" s="28">
        <v>0.0681805509021882</v>
      </c>
    </row>
    <row r="32" spans="1:6" ht="15.75">
      <c r="A32" s="6" t="s">
        <v>113</v>
      </c>
      <c r="B32" s="24" t="s">
        <v>0</v>
      </c>
      <c r="C32" s="25" t="s">
        <v>121</v>
      </c>
      <c r="D32" s="19">
        <f t="shared" si="0"/>
        <v>32122.113794668883</v>
      </c>
      <c r="E32" s="29">
        <v>0.650771357937</v>
      </c>
      <c r="F32" s="28">
        <v>0.7053710748679144</v>
      </c>
    </row>
    <row r="33" spans="1:16" s="5" customFormat="1" ht="15.75">
      <c r="A33" s="6" t="s">
        <v>114</v>
      </c>
      <c r="B33" s="24" t="s">
        <v>123</v>
      </c>
      <c r="C33" s="25" t="s">
        <v>121</v>
      </c>
      <c r="D33" s="19">
        <f t="shared" si="0"/>
        <v>3710.126144656524</v>
      </c>
      <c r="E33" s="29">
        <v>0.07516453757399999</v>
      </c>
      <c r="F33" s="28">
        <v>0.0814708422764586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75</v>
      </c>
      <c r="B34" s="24" t="s">
        <v>104</v>
      </c>
      <c r="C34" s="25" t="s">
        <v>121</v>
      </c>
      <c r="D34" s="19">
        <f t="shared" si="0"/>
        <v>19.850862197199167</v>
      </c>
      <c r="E34" s="29">
        <v>0.00040216445999999994</v>
      </c>
      <c r="F34" s="28">
        <v>0.000435906058194</v>
      </c>
    </row>
    <row r="35" spans="1:6" ht="15.75">
      <c r="A35" s="6" t="s">
        <v>78</v>
      </c>
      <c r="B35" s="24" t="s">
        <v>15</v>
      </c>
      <c r="C35" s="25" t="s">
        <v>121</v>
      </c>
      <c r="D35" s="19">
        <f t="shared" si="0"/>
        <v>10266.810787107528</v>
      </c>
      <c r="E35" s="29">
        <v>0.20799834158849997</v>
      </c>
      <c r="F35" s="28">
        <v>0.22544940244777514</v>
      </c>
    </row>
    <row r="36" spans="1:6" ht="15.75">
      <c r="A36" s="6" t="s">
        <v>80</v>
      </c>
      <c r="B36" s="24" t="s">
        <v>124</v>
      </c>
      <c r="C36" s="25" t="s">
        <v>121</v>
      </c>
      <c r="D36" s="19">
        <f t="shared" si="0"/>
        <v>46.04297204072585</v>
      </c>
      <c r="E36" s="29">
        <v>0.0009327981224999999</v>
      </c>
      <c r="F36" s="28">
        <v>0.00101105988497775</v>
      </c>
    </row>
    <row r="37" spans="1:6" ht="15.75">
      <c r="A37" s="6" t="s">
        <v>81</v>
      </c>
      <c r="B37" s="24" t="s">
        <v>125</v>
      </c>
      <c r="C37" s="25" t="s">
        <v>121</v>
      </c>
      <c r="D37" s="19">
        <f t="shared" si="0"/>
        <v>7918.178082759461</v>
      </c>
      <c r="E37" s="29">
        <v>0.16041670035299999</v>
      </c>
      <c r="F37" s="28">
        <v>0.17387566151261669</v>
      </c>
    </row>
    <row r="38" spans="1:6" ht="15.75">
      <c r="A38" s="6" t="s">
        <v>115</v>
      </c>
      <c r="B38" s="24" t="s">
        <v>126</v>
      </c>
      <c r="C38" s="25" t="s">
        <v>121</v>
      </c>
      <c r="D38" s="19">
        <f t="shared" si="0"/>
        <v>19290.46132911546</v>
      </c>
      <c r="E38" s="29">
        <v>0.3908111338695</v>
      </c>
      <c r="F38" s="28">
        <v>0.42360018800115107</v>
      </c>
    </row>
    <row r="39" spans="1:6" ht="15.75">
      <c r="A39" s="6" t="s">
        <v>82</v>
      </c>
      <c r="B39" s="24" t="s">
        <v>127</v>
      </c>
      <c r="C39" s="25" t="s">
        <v>121</v>
      </c>
      <c r="D39" s="19">
        <f t="shared" si="0"/>
        <v>245.26843070317193</v>
      </c>
      <c r="E39" s="29">
        <v>0.004968965327999999</v>
      </c>
      <c r="F39" s="28">
        <v>0.0053858615190192</v>
      </c>
    </row>
    <row r="40" spans="1:6" ht="15.75">
      <c r="A40" s="6" t="s">
        <v>83</v>
      </c>
      <c r="B40" s="24" t="s">
        <v>128</v>
      </c>
      <c r="C40" s="25" t="s">
        <v>121</v>
      </c>
      <c r="D40" s="19">
        <f t="shared" si="0"/>
        <v>885.9550081177752</v>
      </c>
      <c r="E40" s="29">
        <v>0.0179488232745</v>
      </c>
      <c r="F40" s="28">
        <v>0.01945472954723055</v>
      </c>
    </row>
    <row r="41" spans="1:6" ht="15.75">
      <c r="A41" s="6" t="s">
        <v>84</v>
      </c>
      <c r="B41" s="24" t="s">
        <v>129</v>
      </c>
      <c r="C41" s="25" t="s">
        <v>121</v>
      </c>
      <c r="D41" s="19">
        <f t="shared" si="0"/>
        <v>5315.73004870665</v>
      </c>
      <c r="E41" s="29">
        <v>0.10769293964699998</v>
      </c>
      <c r="F41" s="28">
        <v>0.1167283772833833</v>
      </c>
    </row>
    <row r="42" spans="1:6" ht="15.75">
      <c r="A42" s="6" t="s">
        <v>130</v>
      </c>
      <c r="B42" s="24" t="s">
        <v>112</v>
      </c>
      <c r="C42" s="25" t="s">
        <v>121</v>
      </c>
      <c r="D42" s="19">
        <f t="shared" si="0"/>
        <v>326.71210699556957</v>
      </c>
      <c r="E42" s="29">
        <v>0.006618956737499999</v>
      </c>
      <c r="F42" s="28">
        <v>0.00717428720777625</v>
      </c>
    </row>
    <row r="43" spans="1:6" ht="15.75">
      <c r="A43" s="6" t="s">
        <v>132</v>
      </c>
      <c r="B43" s="24" t="s">
        <v>131</v>
      </c>
      <c r="C43" s="25" t="s">
        <v>121</v>
      </c>
      <c r="D43" s="19">
        <f t="shared" si="0"/>
        <v>9625.848503273519</v>
      </c>
      <c r="E43" s="29">
        <v>0.19501289802449998</v>
      </c>
      <c r="F43" s="28">
        <v>0.21137448016875554</v>
      </c>
    </row>
    <row r="44" spans="1:6" ht="15.75">
      <c r="A44" s="6" t="s">
        <v>134</v>
      </c>
      <c r="B44" s="24" t="s">
        <v>133</v>
      </c>
      <c r="C44" s="25" t="s">
        <v>121</v>
      </c>
      <c r="D44" s="19">
        <f t="shared" si="0"/>
        <v>17591.558372738495</v>
      </c>
      <c r="E44" s="29">
        <v>0.3563925588345</v>
      </c>
      <c r="F44" s="28">
        <v>0.38629389452071455</v>
      </c>
    </row>
    <row r="45" spans="1:6" ht="15.75">
      <c r="A45" s="6" t="s">
        <v>135</v>
      </c>
      <c r="B45" s="24" t="s">
        <v>105</v>
      </c>
      <c r="C45" s="25" t="s">
        <v>121</v>
      </c>
      <c r="D45" s="19">
        <f t="shared" si="0"/>
        <v>9698.193867725535</v>
      </c>
      <c r="E45" s="29">
        <v>0.1964785640565</v>
      </c>
      <c r="F45" s="28">
        <v>0.21296311558084036</v>
      </c>
    </row>
    <row r="46" spans="1:6" ht="15.75">
      <c r="A46" s="6" t="s">
        <v>137</v>
      </c>
      <c r="B46" s="24" t="s">
        <v>136</v>
      </c>
      <c r="C46" s="25" t="s">
        <v>121</v>
      </c>
      <c r="D46" s="19">
        <f t="shared" si="0"/>
        <v>271.129692843412</v>
      </c>
      <c r="E46" s="29">
        <v>0.0054928962495</v>
      </c>
      <c r="F46" s="28">
        <v>0.00595375024483305</v>
      </c>
    </row>
    <row r="47" spans="1:6" ht="15.75">
      <c r="A47" s="6" t="s">
        <v>139</v>
      </c>
      <c r="B47" s="24" t="s">
        <v>138</v>
      </c>
      <c r="C47" s="25" t="s">
        <v>121</v>
      </c>
      <c r="D47" s="19">
        <f t="shared" si="0"/>
        <v>2325.4733651180018</v>
      </c>
      <c r="E47" s="29">
        <v>0.0471124493655</v>
      </c>
      <c r="F47" s="28">
        <v>0.051065183867265454</v>
      </c>
    </row>
    <row r="48" spans="1:6" ht="15.75">
      <c r="A48" s="6" t="s">
        <v>140</v>
      </c>
      <c r="B48" s="24" t="s">
        <v>14</v>
      </c>
      <c r="C48" s="25" t="s">
        <v>121</v>
      </c>
      <c r="D48" s="19">
        <f t="shared" si="0"/>
        <v>38262.26117868199</v>
      </c>
      <c r="E48" s="29">
        <v>0.7751664110325</v>
      </c>
      <c r="F48" s="28">
        <v>0.8402028729181268</v>
      </c>
    </row>
    <row r="49" spans="1:6" ht="15.75">
      <c r="A49" s="6" t="s">
        <v>142</v>
      </c>
      <c r="B49" s="24" t="s">
        <v>141</v>
      </c>
      <c r="C49" s="25" t="s">
        <v>121</v>
      </c>
      <c r="D49" s="19">
        <f t="shared" si="0"/>
        <v>3980.1530118223136</v>
      </c>
      <c r="E49" s="29">
        <v>0.08063509135349999</v>
      </c>
      <c r="F49" s="28">
        <v>0.08740037551805864</v>
      </c>
    </row>
    <row r="50" spans="1:6" ht="15.75">
      <c r="A50" s="6" t="s">
        <v>144</v>
      </c>
      <c r="B50" s="24" t="s">
        <v>143</v>
      </c>
      <c r="C50" s="25" t="s">
        <v>121</v>
      </c>
      <c r="D50" s="19">
        <f t="shared" si="0"/>
        <v>8663.963947251457</v>
      </c>
      <c r="E50" s="29">
        <v>0.17552579569049997</v>
      </c>
      <c r="F50" s="28">
        <v>0.19025240994893294</v>
      </c>
    </row>
    <row r="51" spans="1:6" ht="15.75">
      <c r="A51" s="6" t="s">
        <v>146</v>
      </c>
      <c r="B51" s="24" t="s">
        <v>145</v>
      </c>
      <c r="C51" s="25" t="s">
        <v>121</v>
      </c>
      <c r="D51" s="19">
        <f t="shared" si="0"/>
        <v>3165.2751186272885</v>
      </c>
      <c r="E51" s="29">
        <v>0.0641262402705</v>
      </c>
      <c r="F51" s="28">
        <v>0.06950643182919496</v>
      </c>
    </row>
    <row r="52" spans="1:6" ht="15.75">
      <c r="A52" s="6" t="s">
        <v>148</v>
      </c>
      <c r="B52" s="24" t="s">
        <v>147</v>
      </c>
      <c r="C52" s="25" t="s">
        <v>121</v>
      </c>
      <c r="D52" s="19">
        <f t="shared" si="0"/>
        <v>6126.36206304283</v>
      </c>
      <c r="E52" s="29">
        <v>0.12411577222049998</v>
      </c>
      <c r="F52" s="28">
        <v>0.13452908550979994</v>
      </c>
    </row>
    <row r="53" spans="1:6" ht="15.75">
      <c r="A53" s="6" t="s">
        <v>150</v>
      </c>
      <c r="B53" s="24" t="s">
        <v>149</v>
      </c>
      <c r="C53" s="25" t="s">
        <v>79</v>
      </c>
      <c r="D53" s="19">
        <f t="shared" si="0"/>
        <v>16531.026059853128</v>
      </c>
      <c r="E53" s="29">
        <v>0.33490692255899995</v>
      </c>
      <c r="F53" s="28">
        <v>0.36300561336170006</v>
      </c>
    </row>
    <row r="54" spans="1:6" ht="15.75">
      <c r="A54" s="6" t="s">
        <v>152</v>
      </c>
      <c r="B54" s="24" t="s">
        <v>101</v>
      </c>
      <c r="C54" s="25" t="s">
        <v>121</v>
      </c>
      <c r="D54" s="19">
        <f t="shared" si="0"/>
        <v>4394.980890459896</v>
      </c>
      <c r="E54" s="29">
        <v>0.08903921144399998</v>
      </c>
      <c r="F54" s="28">
        <v>0.09650960128415159</v>
      </c>
    </row>
    <row r="55" spans="1:6" ht="15.75">
      <c r="A55" s="6" t="s">
        <v>154</v>
      </c>
      <c r="B55" s="24" t="s">
        <v>151</v>
      </c>
      <c r="C55" s="25" t="s">
        <v>121</v>
      </c>
      <c r="D55" s="19">
        <f t="shared" si="0"/>
        <v>1267.0154398226045</v>
      </c>
      <c r="E55" s="29">
        <v>0.025232468494499994</v>
      </c>
      <c r="F55" s="28">
        <v>0.028433372601188556</v>
      </c>
    </row>
    <row r="56" spans="1:6" ht="15.75">
      <c r="A56" s="6" t="s">
        <v>156</v>
      </c>
      <c r="B56" s="24" t="s">
        <v>153</v>
      </c>
      <c r="C56" s="25" t="s">
        <v>121</v>
      </c>
      <c r="D56" s="19">
        <f t="shared" si="0"/>
        <v>15914.160517075166</v>
      </c>
      <c r="E56" s="29">
        <v>0.32240966196449994</v>
      </c>
      <c r="F56" s="28">
        <v>0.34945983260332153</v>
      </c>
    </row>
    <row r="57" spans="1:6" ht="15.75">
      <c r="A57" s="6" t="s">
        <v>159</v>
      </c>
      <c r="B57" s="24" t="s">
        <v>155</v>
      </c>
      <c r="C57" s="25" t="s">
        <v>121</v>
      </c>
      <c r="D57" s="19">
        <f t="shared" si="0"/>
        <v>1654.238516433264</v>
      </c>
      <c r="E57" s="29">
        <v>0.033513705</v>
      </c>
      <c r="F57" s="28">
        <v>0.0363255048495</v>
      </c>
    </row>
    <row r="58" spans="1:6" ht="15.75">
      <c r="A58" s="6" t="s">
        <v>161</v>
      </c>
      <c r="B58" s="24" t="s">
        <v>157</v>
      </c>
      <c r="C58" s="25" t="s">
        <v>158</v>
      </c>
      <c r="D58" s="19">
        <f t="shared" si="0"/>
        <v>10862.116087887978</v>
      </c>
      <c r="E58" s="29">
        <v>0.22005880689449997</v>
      </c>
      <c r="F58" s="28">
        <v>0.23852174079294852</v>
      </c>
    </row>
    <row r="59" spans="1:16" s="5" customFormat="1" ht="24.75" customHeight="1">
      <c r="A59" s="6" t="s">
        <v>163</v>
      </c>
      <c r="B59" s="24" t="s">
        <v>160</v>
      </c>
      <c r="C59" s="25" t="s">
        <v>6</v>
      </c>
      <c r="D59" s="19">
        <f t="shared" si="0"/>
        <v>5019.621354265096</v>
      </c>
      <c r="E59" s="29">
        <v>0.10169398645199998</v>
      </c>
      <c r="F59" s="28">
        <v>0.11022611191532279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15.75">
      <c r="A60" s="6" t="s">
        <v>166</v>
      </c>
      <c r="B60" s="24" t="s">
        <v>162</v>
      </c>
      <c r="C60" s="25" t="s">
        <v>6</v>
      </c>
      <c r="D60" s="19">
        <f t="shared" si="0"/>
        <v>3605.192281430775</v>
      </c>
      <c r="E60" s="29">
        <v>0.0730386515535</v>
      </c>
      <c r="F60" s="28">
        <v>0.07916659441883866</v>
      </c>
    </row>
    <row r="61" spans="1:6" ht="15.75">
      <c r="A61" s="6" t="s">
        <v>225</v>
      </c>
      <c r="B61" s="24" t="s">
        <v>164</v>
      </c>
      <c r="C61" s="25" t="s">
        <v>165</v>
      </c>
      <c r="D61" s="19">
        <f t="shared" si="0"/>
        <v>7688.294070259119</v>
      </c>
      <c r="E61" s="29">
        <v>0.15575941248149996</v>
      </c>
      <c r="F61" s="28">
        <v>0.16882762718869782</v>
      </c>
    </row>
    <row r="62" spans="1:6" ht="15.75">
      <c r="A62" s="6" t="s">
        <v>226</v>
      </c>
      <c r="B62" s="24" t="s">
        <v>167</v>
      </c>
      <c r="C62" s="25" t="s">
        <v>165</v>
      </c>
      <c r="D62" s="19">
        <f t="shared" si="0"/>
        <v>2087.20787746773</v>
      </c>
      <c r="E62" s="29">
        <v>0.042285358722</v>
      </c>
      <c r="F62" s="28">
        <v>0.0458331003187758</v>
      </c>
    </row>
    <row r="63" spans="1:6" ht="15.75">
      <c r="A63" s="14" t="s">
        <v>168</v>
      </c>
      <c r="B63" s="17" t="s">
        <v>169</v>
      </c>
      <c r="C63" s="30"/>
      <c r="D63" s="18" t="s">
        <v>27</v>
      </c>
      <c r="E63" s="29"/>
      <c r="F63" s="28"/>
    </row>
    <row r="64" spans="1:6" ht="31.5">
      <c r="A64" s="6" t="s">
        <v>170</v>
      </c>
      <c r="B64" s="31" t="s">
        <v>171</v>
      </c>
      <c r="C64" s="30"/>
      <c r="D64" s="18" t="s">
        <v>27</v>
      </c>
      <c r="E64" s="29"/>
      <c r="F64" s="28"/>
    </row>
    <row r="65" spans="1:6" ht="31.5">
      <c r="A65" s="6" t="s">
        <v>172</v>
      </c>
      <c r="B65" s="31" t="s">
        <v>8</v>
      </c>
      <c r="C65" s="30" t="s">
        <v>173</v>
      </c>
      <c r="D65" s="19">
        <f aca="true" t="shared" si="1" ref="D65:D72">E65*E$2*7+F65*E$2*5</f>
        <v>8767.464137096298</v>
      </c>
      <c r="E65" s="29">
        <v>0.1776226365</v>
      </c>
      <c r="F65" s="28">
        <v>0.19252517570235</v>
      </c>
    </row>
    <row r="66" spans="1:6" ht="31.5">
      <c r="A66" s="6" t="s">
        <v>174</v>
      </c>
      <c r="B66" s="31" t="s">
        <v>175</v>
      </c>
      <c r="C66" s="30" t="s">
        <v>11</v>
      </c>
      <c r="D66" s="19">
        <f t="shared" si="1"/>
        <v>16597.52644821375</v>
      </c>
      <c r="E66" s="29">
        <v>0.3362541735</v>
      </c>
      <c r="F66" s="28">
        <v>0.36446589865665</v>
      </c>
    </row>
    <row r="67" spans="1:6" ht="15.75">
      <c r="A67" s="6" t="s">
        <v>176</v>
      </c>
      <c r="B67" s="31" t="s">
        <v>177</v>
      </c>
      <c r="C67" s="30" t="s">
        <v>10</v>
      </c>
      <c r="D67" s="19">
        <f t="shared" si="1"/>
        <v>4245.878858845377</v>
      </c>
      <c r="E67" s="29">
        <v>0.08601850949999999</v>
      </c>
      <c r="F67" s="28">
        <v>0.09323546244705</v>
      </c>
    </row>
    <row r="68" spans="1:6" ht="15.75">
      <c r="A68" s="6" t="s">
        <v>178</v>
      </c>
      <c r="B68" s="31" t="s">
        <v>13</v>
      </c>
      <c r="C68" s="30" t="s">
        <v>10</v>
      </c>
      <c r="D68" s="19">
        <f t="shared" si="1"/>
        <v>8712.32285321519</v>
      </c>
      <c r="E68" s="29">
        <v>0.17650551299999998</v>
      </c>
      <c r="F68" s="28">
        <v>0.1913143255407</v>
      </c>
    </row>
    <row r="69" spans="1:6" ht="15.75">
      <c r="A69" s="6" t="s">
        <v>179</v>
      </c>
      <c r="B69" s="31" t="s">
        <v>111</v>
      </c>
      <c r="C69" s="30" t="s">
        <v>121</v>
      </c>
      <c r="D69" s="19">
        <f t="shared" si="1"/>
        <v>8712.32285321519</v>
      </c>
      <c r="E69" s="29">
        <v>0.17650551299999998</v>
      </c>
      <c r="F69" s="28">
        <v>0.1913143255407</v>
      </c>
    </row>
    <row r="70" spans="1:6" ht="31.5">
      <c r="A70" s="6" t="s">
        <v>180</v>
      </c>
      <c r="B70" s="31" t="s">
        <v>181</v>
      </c>
      <c r="C70" s="30" t="s">
        <v>121</v>
      </c>
      <c r="D70" s="19">
        <f t="shared" si="1"/>
        <v>11910.5173183195</v>
      </c>
      <c r="E70" s="29">
        <v>0.24129867599999996</v>
      </c>
      <c r="F70" s="28">
        <v>0.2615436349164</v>
      </c>
    </row>
    <row r="71" spans="1:6" ht="15.75">
      <c r="A71" s="6" t="s">
        <v>182</v>
      </c>
      <c r="B71" s="31" t="s">
        <v>183</v>
      </c>
      <c r="C71" s="30" t="s">
        <v>9</v>
      </c>
      <c r="D71" s="19">
        <f t="shared" si="1"/>
        <v>2426.2164907687866</v>
      </c>
      <c r="E71" s="29">
        <v>0.04915343399999999</v>
      </c>
      <c r="F71" s="28">
        <v>0.05327740711259999</v>
      </c>
    </row>
    <row r="72" spans="1:6" ht="15.75">
      <c r="A72" s="6" t="s">
        <v>184</v>
      </c>
      <c r="B72" s="31" t="s">
        <v>185</v>
      </c>
      <c r="C72" s="30" t="s">
        <v>7</v>
      </c>
      <c r="D72" s="19">
        <f t="shared" si="1"/>
        <v>1874.8036519576995</v>
      </c>
      <c r="E72" s="29">
        <v>0.037982199</v>
      </c>
      <c r="F72" s="28">
        <v>0.04116890549610001</v>
      </c>
    </row>
    <row r="73" spans="1:6" ht="31.5">
      <c r="A73" s="6" t="s">
        <v>71</v>
      </c>
      <c r="B73" s="31" t="s">
        <v>186</v>
      </c>
      <c r="C73" s="18" t="s">
        <v>27</v>
      </c>
      <c r="D73" s="18" t="s">
        <v>27</v>
      </c>
      <c r="E73" s="29"/>
      <c r="F73" s="28"/>
    </row>
    <row r="74" spans="1:6" ht="15.75">
      <c r="A74" s="6" t="s">
        <v>187</v>
      </c>
      <c r="B74" s="31" t="s">
        <v>188</v>
      </c>
      <c r="C74" s="30" t="s">
        <v>11</v>
      </c>
      <c r="D74" s="19">
        <f aca="true" t="shared" si="2" ref="D74:D79">E74*E$2*7+F74*E$2*5</f>
        <v>14777.864080137158</v>
      </c>
      <c r="E74" s="29">
        <v>0.29938909799999996</v>
      </c>
      <c r="F74" s="28">
        <v>0.3245078433222</v>
      </c>
    </row>
    <row r="75" spans="1:6" ht="15.75">
      <c r="A75" s="6" t="s">
        <v>189</v>
      </c>
      <c r="B75" s="31" t="s">
        <v>190</v>
      </c>
      <c r="C75" s="30" t="s">
        <v>11</v>
      </c>
      <c r="D75" s="19">
        <f t="shared" si="2"/>
        <v>35400.70425167185</v>
      </c>
      <c r="E75" s="29">
        <v>0.717193287</v>
      </c>
      <c r="F75" s="28">
        <v>0.7773658037793</v>
      </c>
    </row>
    <row r="76" spans="1:6" ht="15.75">
      <c r="A76" s="6" t="s">
        <v>191</v>
      </c>
      <c r="B76" s="31" t="s">
        <v>102</v>
      </c>
      <c r="C76" s="30" t="s">
        <v>192</v>
      </c>
      <c r="D76" s="19">
        <f t="shared" si="2"/>
        <v>3143.053181223202</v>
      </c>
      <c r="E76" s="29">
        <v>0.0636760395</v>
      </c>
      <c r="F76" s="28">
        <v>0.06901845921405</v>
      </c>
    </row>
    <row r="77" spans="1:6" ht="15.75">
      <c r="A77" s="6" t="s">
        <v>193</v>
      </c>
      <c r="B77" s="31" t="s">
        <v>194</v>
      </c>
      <c r="C77" s="30" t="s">
        <v>9</v>
      </c>
      <c r="D77" s="19">
        <f t="shared" si="2"/>
        <v>1323.3908131466114</v>
      </c>
      <c r="E77" s="29">
        <v>0.026810964</v>
      </c>
      <c r="F77" s="28">
        <v>0.029060403879600002</v>
      </c>
    </row>
    <row r="78" spans="1:6" ht="15.75">
      <c r="A78" s="6" t="s">
        <v>195</v>
      </c>
      <c r="B78" s="31" t="s">
        <v>196</v>
      </c>
      <c r="C78" s="30" t="s">
        <v>12</v>
      </c>
      <c r="D78" s="19">
        <f t="shared" si="2"/>
        <v>15660.124622234896</v>
      </c>
      <c r="E78" s="29">
        <v>0.3172630739999999</v>
      </c>
      <c r="F78" s="28">
        <v>0.3438814459085999</v>
      </c>
    </row>
    <row r="79" spans="1:6" ht="15.75">
      <c r="A79" s="6" t="s">
        <v>197</v>
      </c>
      <c r="B79" s="31" t="s">
        <v>198</v>
      </c>
      <c r="C79" s="30" t="s">
        <v>11</v>
      </c>
      <c r="D79" s="19">
        <f t="shared" si="2"/>
        <v>661.6954065733057</v>
      </c>
      <c r="E79" s="29">
        <v>0.013405482</v>
      </c>
      <c r="F79" s="28">
        <v>0.014530201939800001</v>
      </c>
    </row>
    <row r="80" spans="1:6" ht="15.75">
      <c r="A80" s="14" t="s">
        <v>199</v>
      </c>
      <c r="B80" s="17" t="s">
        <v>200</v>
      </c>
      <c r="C80" s="18" t="s">
        <v>27</v>
      </c>
      <c r="D80" s="18" t="s">
        <v>27</v>
      </c>
      <c r="E80" s="29"/>
      <c r="F80" s="28"/>
    </row>
    <row r="81" spans="1:6" ht="15.75">
      <c r="A81" s="6" t="s">
        <v>65</v>
      </c>
      <c r="B81" s="20" t="s">
        <v>2</v>
      </c>
      <c r="C81" s="21" t="s">
        <v>201</v>
      </c>
      <c r="D81" s="19">
        <f>E81*E$2*7+F81*E$2*5</f>
        <v>1278.671231919032</v>
      </c>
      <c r="E81" s="29">
        <v>0.025904976841499998</v>
      </c>
      <c r="F81" s="28">
        <v>0.02807840439850185</v>
      </c>
    </row>
    <row r="82" spans="1:6" ht="15.75">
      <c r="A82" s="6" t="s">
        <v>202</v>
      </c>
      <c r="B82" s="32" t="s">
        <v>3</v>
      </c>
      <c r="C82" s="30" t="s">
        <v>121</v>
      </c>
      <c r="D82" s="19">
        <f>E82*E$2*7+F82*E$2*5</f>
        <v>1640.7289018823924</v>
      </c>
      <c r="E82" s="29">
        <v>0.0332400097425</v>
      </c>
      <c r="F82" s="28">
        <v>0.03602884655989575</v>
      </c>
    </row>
    <row r="83" spans="1:6" ht="15.75">
      <c r="A83" s="14" t="s">
        <v>203</v>
      </c>
      <c r="B83" s="27" t="s">
        <v>227</v>
      </c>
      <c r="C83" s="18" t="s">
        <v>27</v>
      </c>
      <c r="D83" s="18" t="s">
        <v>27</v>
      </c>
      <c r="E83" s="29"/>
      <c r="F83" s="28"/>
    </row>
    <row r="84" spans="1:6" ht="15.75">
      <c r="A84" s="6" t="s">
        <v>66</v>
      </c>
      <c r="B84" s="24" t="s">
        <v>228</v>
      </c>
      <c r="C84" s="25" t="s">
        <v>5</v>
      </c>
      <c r="D84" s="19">
        <f aca="true" t="shared" si="3" ref="D84:D89">E84*E$2*7+F84*E$2*5</f>
        <v>34242.73729016856</v>
      </c>
      <c r="E84" s="29">
        <v>0.6937336934999999</v>
      </c>
      <c r="F84" s="28">
        <v>0.75193795038465</v>
      </c>
    </row>
    <row r="85" spans="1:6" ht="15.75">
      <c r="A85" s="6" t="s">
        <v>207</v>
      </c>
      <c r="B85" s="24" t="s">
        <v>229</v>
      </c>
      <c r="C85" s="25" t="s">
        <v>5</v>
      </c>
      <c r="D85" s="19">
        <f t="shared" si="3"/>
        <v>2591.6403424121136</v>
      </c>
      <c r="E85" s="29">
        <v>0.052504804499999995</v>
      </c>
      <c r="F85" s="28">
        <v>0.05690995759755</v>
      </c>
    </row>
    <row r="86" spans="1:6" ht="15.75">
      <c r="A86" s="6" t="s">
        <v>73</v>
      </c>
      <c r="B86" s="24" t="s">
        <v>106</v>
      </c>
      <c r="C86" s="25" t="s">
        <v>10</v>
      </c>
      <c r="D86" s="19">
        <f t="shared" si="3"/>
        <v>8105.768730522992</v>
      </c>
      <c r="E86" s="29">
        <v>0.16421715449999996</v>
      </c>
      <c r="F86" s="28">
        <v>0.17799497376254997</v>
      </c>
    </row>
    <row r="87" spans="1:6" ht="15.75">
      <c r="A87" s="6" t="s">
        <v>233</v>
      </c>
      <c r="B87" s="24" t="s">
        <v>230</v>
      </c>
      <c r="C87" s="25" t="s">
        <v>10</v>
      </c>
      <c r="D87" s="19">
        <f t="shared" si="3"/>
        <v>5955.25865915975</v>
      </c>
      <c r="E87" s="29">
        <v>0.12064933799999998</v>
      </c>
      <c r="F87" s="28">
        <v>0.1307718174582</v>
      </c>
    </row>
    <row r="88" spans="1:6" ht="15.75">
      <c r="A88" s="6" t="s">
        <v>234</v>
      </c>
      <c r="B88" s="24" t="s">
        <v>231</v>
      </c>
      <c r="C88" s="25" t="s">
        <v>232</v>
      </c>
      <c r="D88" s="19">
        <f t="shared" si="3"/>
        <v>9429.159543669604</v>
      </c>
      <c r="E88" s="29">
        <v>0.19102811849999998</v>
      </c>
      <c r="F88" s="28">
        <v>0.20705537764214998</v>
      </c>
    </row>
    <row r="89" spans="1:6" ht="15.75">
      <c r="A89" s="6" t="s">
        <v>76</v>
      </c>
      <c r="B89" s="24" t="s">
        <v>109</v>
      </c>
      <c r="C89" s="25" t="s">
        <v>79</v>
      </c>
      <c r="D89" s="19">
        <f t="shared" si="3"/>
        <v>22883.63281066015</v>
      </c>
      <c r="E89" s="29">
        <v>0.4636062524999999</v>
      </c>
      <c r="F89" s="28">
        <v>0.50250281708475</v>
      </c>
    </row>
    <row r="90" spans="1:6" ht="31.5">
      <c r="A90" s="14" t="s">
        <v>209</v>
      </c>
      <c r="B90" s="22" t="s">
        <v>204</v>
      </c>
      <c r="C90" s="18" t="s">
        <v>27</v>
      </c>
      <c r="D90" s="18" t="s">
        <v>27</v>
      </c>
      <c r="E90" s="29"/>
      <c r="F90" s="28"/>
    </row>
    <row r="91" spans="1:6" ht="31.5">
      <c r="A91" s="6" t="s">
        <v>67</v>
      </c>
      <c r="B91" s="33" t="s">
        <v>205</v>
      </c>
      <c r="C91" s="30" t="s">
        <v>206</v>
      </c>
      <c r="D91" s="19">
        <f>E91*E$2*7+F91*E$2*5</f>
        <v>1470.6731823930527</v>
      </c>
      <c r="E91" s="29">
        <v>0.029794800868499997</v>
      </c>
      <c r="F91" s="28">
        <v>0.03229458466136715</v>
      </c>
    </row>
    <row r="92" spans="1:6" ht="15.75">
      <c r="A92" s="6" t="s">
        <v>212</v>
      </c>
      <c r="B92" s="33" t="s">
        <v>208</v>
      </c>
      <c r="C92" s="30" t="s">
        <v>121</v>
      </c>
      <c r="D92" s="19">
        <f>E92*E$2*7+F92*E$2*5</f>
        <v>3437.011365593392</v>
      </c>
      <c r="E92" s="29">
        <v>0.06963142487849998</v>
      </c>
      <c r="F92" s="28">
        <v>0.07547350142580614</v>
      </c>
    </row>
    <row r="93" spans="1:6" ht="31.5">
      <c r="A93" s="14" t="s">
        <v>220</v>
      </c>
      <c r="B93" s="17" t="s">
        <v>239</v>
      </c>
      <c r="C93" s="18" t="s">
        <v>27</v>
      </c>
      <c r="D93" s="18" t="s">
        <v>27</v>
      </c>
      <c r="E93" s="29"/>
      <c r="F93" s="28"/>
    </row>
    <row r="94" spans="1:6" ht="31.5">
      <c r="A94" s="6" t="s">
        <v>69</v>
      </c>
      <c r="B94" s="26" t="s">
        <v>240</v>
      </c>
      <c r="C94" s="25" t="s">
        <v>4</v>
      </c>
      <c r="D94" s="19">
        <f aca="true" t="shared" si="4" ref="D94:D99">E94*E$2*7+F94*E$2*5</f>
        <v>134048.46111497548</v>
      </c>
      <c r="E94" s="29">
        <v>2.7157272284999996</v>
      </c>
      <c r="F94" s="28">
        <v>2.9435767429711497</v>
      </c>
    </row>
    <row r="95" spans="1:6" ht="15.75">
      <c r="A95" s="6" t="s">
        <v>223</v>
      </c>
      <c r="B95" s="26" t="s">
        <v>110</v>
      </c>
      <c r="C95" s="25" t="s">
        <v>79</v>
      </c>
      <c r="D95" s="19">
        <f t="shared" si="4"/>
        <v>7664.638459474125</v>
      </c>
      <c r="E95" s="29">
        <v>0.1552801665</v>
      </c>
      <c r="F95" s="28">
        <v>0.16830817246935004</v>
      </c>
    </row>
    <row r="96" spans="1:6" ht="15.75">
      <c r="A96" s="6" t="s">
        <v>74</v>
      </c>
      <c r="B96" s="26" t="s">
        <v>241</v>
      </c>
      <c r="C96" s="25" t="s">
        <v>5</v>
      </c>
      <c r="D96" s="19">
        <f t="shared" si="4"/>
        <v>1433.6733809088287</v>
      </c>
      <c r="E96" s="29">
        <v>0.029045210999999994</v>
      </c>
      <c r="F96" s="28">
        <v>0.0314821042029</v>
      </c>
    </row>
    <row r="97" spans="1:6" ht="15.75">
      <c r="A97" s="6" t="s">
        <v>235</v>
      </c>
      <c r="B97" s="26" t="s">
        <v>108</v>
      </c>
      <c r="C97" s="25" t="s">
        <v>5</v>
      </c>
      <c r="D97" s="19">
        <f t="shared" si="4"/>
        <v>2481.357774649896</v>
      </c>
      <c r="E97" s="29">
        <v>0.05027055749999999</v>
      </c>
      <c r="F97" s="28">
        <v>0.054488257274249996</v>
      </c>
    </row>
    <row r="98" spans="1:6" ht="15.75">
      <c r="A98" s="6" t="s">
        <v>236</v>
      </c>
      <c r="B98" s="26" t="s">
        <v>107</v>
      </c>
      <c r="C98" s="25" t="s">
        <v>6</v>
      </c>
      <c r="D98" s="19">
        <f t="shared" si="4"/>
        <v>661.6954065733057</v>
      </c>
      <c r="E98" s="29">
        <v>0.013405482</v>
      </c>
      <c r="F98" s="28">
        <v>0.014530201939800001</v>
      </c>
    </row>
    <row r="99" spans="1:6" ht="15.75">
      <c r="A99" s="6" t="s">
        <v>77</v>
      </c>
      <c r="B99" s="26" t="s">
        <v>242</v>
      </c>
      <c r="C99" s="25" t="s">
        <v>12</v>
      </c>
      <c r="D99" s="19">
        <f t="shared" si="4"/>
        <v>165.42385164332643</v>
      </c>
      <c r="E99" s="29">
        <v>0.0033513705</v>
      </c>
      <c r="F99" s="28">
        <v>0.0036325504849500003</v>
      </c>
    </row>
    <row r="100" spans="1:6" ht="15.75">
      <c r="A100" s="14" t="s">
        <v>237</v>
      </c>
      <c r="B100" s="22" t="s">
        <v>210</v>
      </c>
      <c r="C100" s="18" t="s">
        <v>27</v>
      </c>
      <c r="D100" s="18" t="s">
        <v>27</v>
      </c>
      <c r="E100" s="29"/>
      <c r="F100" s="28"/>
    </row>
    <row r="101" spans="1:6" ht="31.5">
      <c r="A101" s="6" t="s">
        <v>238</v>
      </c>
      <c r="B101" s="31" t="s">
        <v>211</v>
      </c>
      <c r="C101" s="34" t="s">
        <v>5</v>
      </c>
      <c r="D101" s="19">
        <f>E101*E$2*7+F101*E$2*5</f>
        <v>40622.583835212856</v>
      </c>
      <c r="E101" s="29">
        <v>0.82298488245</v>
      </c>
      <c r="F101" s="28">
        <v>0.892033314087555</v>
      </c>
    </row>
    <row r="102" spans="1:6" ht="31.5">
      <c r="A102" s="6" t="s">
        <v>243</v>
      </c>
      <c r="B102" s="31" t="s">
        <v>213</v>
      </c>
      <c r="C102" s="34" t="s">
        <v>10</v>
      </c>
      <c r="D102" s="19">
        <f>E102*E$2*7+F102*E$2*5</f>
        <v>41234.652086293165</v>
      </c>
      <c r="E102" s="29">
        <v>0.8353849533</v>
      </c>
      <c r="F102" s="28">
        <v>0.90547375088187</v>
      </c>
    </row>
    <row r="103" spans="1:6" ht="15.75">
      <c r="A103" s="6" t="s">
        <v>244</v>
      </c>
      <c r="B103" s="31" t="s">
        <v>214</v>
      </c>
      <c r="C103" s="34" t="s">
        <v>6</v>
      </c>
      <c r="D103" s="19">
        <f>E103*E$2*7+F103*E$2*5</f>
        <v>1924.430807450697</v>
      </c>
      <c r="E103" s="29">
        <v>0.03898761015</v>
      </c>
      <c r="F103" s="28">
        <v>0.042258670641585</v>
      </c>
    </row>
    <row r="104" spans="1:6" ht="15.75">
      <c r="A104" s="6" t="s">
        <v>245</v>
      </c>
      <c r="B104" s="31" t="s">
        <v>215</v>
      </c>
      <c r="C104" s="34" t="s">
        <v>12</v>
      </c>
      <c r="D104" s="19">
        <f>E104*E$2*7+F104*E$2*5</f>
        <v>2111.911172646467</v>
      </c>
      <c r="E104" s="29">
        <v>0.042785830049999994</v>
      </c>
      <c r="F104" s="28">
        <v>0.046375561191195</v>
      </c>
    </row>
    <row r="105" spans="1:6" ht="15.75">
      <c r="A105" s="6" t="s">
        <v>246</v>
      </c>
      <c r="B105" s="31" t="s">
        <v>216</v>
      </c>
      <c r="C105" s="18" t="s">
        <v>27</v>
      </c>
      <c r="D105" s="18" t="s">
        <v>27</v>
      </c>
      <c r="E105" s="29"/>
      <c r="F105" s="28"/>
    </row>
    <row r="106" spans="1:6" ht="15.75">
      <c r="A106" s="6" t="s">
        <v>268</v>
      </c>
      <c r="B106" s="32" t="s">
        <v>217</v>
      </c>
      <c r="C106" s="30" t="s">
        <v>79</v>
      </c>
      <c r="D106" s="19">
        <f>E106*E$2*7+F106*E$2*5</f>
        <v>137.853209702772</v>
      </c>
      <c r="E106" s="29">
        <v>0.0027928087499999995</v>
      </c>
      <c r="F106" s="28">
        <v>0.003027125404125</v>
      </c>
    </row>
    <row r="107" spans="1:6" ht="15.75">
      <c r="A107" s="6" t="s">
        <v>269</v>
      </c>
      <c r="B107" s="32" t="s">
        <v>218</v>
      </c>
      <c r="C107" s="30" t="s">
        <v>79</v>
      </c>
      <c r="D107" s="19">
        <f>E107*E$2*7+F107*E$2*5</f>
        <v>104.7684393741067</v>
      </c>
      <c r="E107" s="29">
        <v>0.0021225346499999997</v>
      </c>
      <c r="F107" s="28">
        <v>0.002300615307135</v>
      </c>
    </row>
    <row r="108" spans="1:6" ht="15.75">
      <c r="A108" s="6" t="s">
        <v>270</v>
      </c>
      <c r="B108" s="32" t="s">
        <v>219</v>
      </c>
      <c r="C108" s="30" t="s">
        <v>79</v>
      </c>
      <c r="D108" s="19">
        <f>E108*E$2*7+F108*E$2*5</f>
        <v>5.51412838811088</v>
      </c>
      <c r="E108" s="29">
        <v>0.00011171235</v>
      </c>
      <c r="F108" s="28">
        <v>0.00012108501616500001</v>
      </c>
    </row>
    <row r="109" spans="1:6" ht="15.75">
      <c r="A109" s="6" t="s">
        <v>271</v>
      </c>
      <c r="B109" s="24" t="s">
        <v>272</v>
      </c>
      <c r="C109" s="30" t="s">
        <v>79</v>
      </c>
      <c r="D109" s="19">
        <f>E109*E$2*7+F109*E$2*5</f>
        <v>44.11302710488704</v>
      </c>
      <c r="E109" s="29">
        <v>0.0008936988</v>
      </c>
      <c r="F109" s="28">
        <v>0.0009686801293200001</v>
      </c>
    </row>
    <row r="110" spans="1:6" ht="15.75">
      <c r="A110" s="14" t="s">
        <v>247</v>
      </c>
      <c r="B110" s="22" t="s">
        <v>221</v>
      </c>
      <c r="C110" s="1" t="s">
        <v>27</v>
      </c>
      <c r="D110" s="18" t="s">
        <v>27</v>
      </c>
      <c r="E110" s="29"/>
      <c r="F110" s="28"/>
    </row>
    <row r="111" spans="1:6" ht="15.75">
      <c r="A111" s="6" t="s">
        <v>248</v>
      </c>
      <c r="B111" s="32" t="s">
        <v>222</v>
      </c>
      <c r="C111" s="30" t="s">
        <v>4</v>
      </c>
      <c r="D111" s="19">
        <f>E111*E$2*7+F111*E$2*5</f>
        <v>48800.03623478129</v>
      </c>
      <c r="E111" s="29">
        <v>0.9886542974999999</v>
      </c>
      <c r="F111" s="28">
        <v>1.07160239306025</v>
      </c>
    </row>
    <row r="112" spans="1:6" ht="15.75">
      <c r="A112" s="6" t="s">
        <v>249</v>
      </c>
      <c r="B112" s="32" t="s">
        <v>1</v>
      </c>
      <c r="C112" s="18" t="s">
        <v>27</v>
      </c>
      <c r="D112" s="19">
        <f>E112*E$2*7+F112*E$2*5</f>
        <v>67570.12926791073</v>
      </c>
      <c r="E112" s="29">
        <v>1.3689231369</v>
      </c>
      <c r="F112" s="28">
        <v>1.48377578808591</v>
      </c>
    </row>
    <row r="113" spans="1:6" ht="15.75">
      <c r="A113" s="6" t="s">
        <v>250</v>
      </c>
      <c r="B113" s="32" t="s">
        <v>224</v>
      </c>
      <c r="C113" s="1"/>
      <c r="D113" s="19">
        <f>E113*E$2*7+F113*E$2*5</f>
        <v>47033.08893409504</v>
      </c>
      <c r="E113" s="29">
        <v>0.952857192066</v>
      </c>
      <c r="F113" s="28">
        <v>1.0328019104803374</v>
      </c>
    </row>
    <row r="114" spans="1:6" ht="15.75">
      <c r="A114" s="6"/>
      <c r="B114" s="3" t="s">
        <v>85</v>
      </c>
      <c r="C114" s="1" t="s">
        <v>33</v>
      </c>
      <c r="D114" s="7">
        <f>SUM(D29:D62)+SUM(D65:D72)+SUM(D74:D79)+SUM(D81:D82)+SUM(D84:D89)+SUM(D91:D92)+SUM(D94:D99)+SUM(D101:D104)+SUM(D106:D109)+SUM(D111:D113)</f>
        <v>876129.4169030867</v>
      </c>
      <c r="E114" s="23">
        <f>SUM(E29:E62)+SUM(E65:E72)+SUM(E74:E79)+SUM(E81:E82)+SUM(E84:E89)+SUM(E91:E92)+SUM(E94:E99)+SUM(E101:E104)+SUM(E106:E109)+SUM(E111:E113)</f>
        <v>17.749327359869998</v>
      </c>
      <c r="F114" s="23">
        <f>SUM(F29:F62)+SUM(F65:F72)+SUM(F74:F79)+SUM(F81:F82)+SUM(F84:F89)+SUM(F91:F92)+SUM(F94:F99)+SUM(F101:F104)+SUM(F106:F109)+SUM(F111:F113)</f>
        <v>19.23957982536309</v>
      </c>
    </row>
    <row r="115" spans="1:4" ht="15.75">
      <c r="A115" s="37" t="s">
        <v>86</v>
      </c>
      <c r="B115" s="37"/>
      <c r="C115" s="37"/>
      <c r="D115" s="37"/>
    </row>
    <row r="116" spans="1:4" ht="15.75">
      <c r="A116" s="6" t="s">
        <v>251</v>
      </c>
      <c r="B116" s="1" t="s">
        <v>87</v>
      </c>
      <c r="C116" s="1" t="s">
        <v>88</v>
      </c>
      <c r="D116" s="11">
        <v>0</v>
      </c>
    </row>
    <row r="117" spans="1:4" ht="15.75">
      <c r="A117" s="6" t="s">
        <v>252</v>
      </c>
      <c r="B117" s="1" t="s">
        <v>89</v>
      </c>
      <c r="C117" s="1" t="s">
        <v>88</v>
      </c>
      <c r="D117" s="11">
        <v>0</v>
      </c>
    </row>
    <row r="118" spans="1:4" ht="15.75">
      <c r="A118" s="6" t="s">
        <v>253</v>
      </c>
      <c r="B118" s="1" t="s">
        <v>90</v>
      </c>
      <c r="C118" s="1" t="s">
        <v>88</v>
      </c>
      <c r="D118" s="11">
        <v>0</v>
      </c>
    </row>
    <row r="119" spans="1:4" ht="15.75">
      <c r="A119" s="6" t="s">
        <v>254</v>
      </c>
      <c r="B119" s="1" t="s">
        <v>91</v>
      </c>
      <c r="C119" s="1" t="s">
        <v>33</v>
      </c>
      <c r="D119" s="35">
        <v>-68668.48</v>
      </c>
    </row>
    <row r="120" spans="1:4" ht="15.75">
      <c r="A120" s="37" t="s">
        <v>92</v>
      </c>
      <c r="B120" s="37"/>
      <c r="C120" s="37"/>
      <c r="D120" s="37"/>
    </row>
    <row r="121" spans="1:4" ht="15.75">
      <c r="A121" s="6" t="s">
        <v>255</v>
      </c>
      <c r="B121" s="1" t="s">
        <v>32</v>
      </c>
      <c r="C121" s="1" t="s">
        <v>33</v>
      </c>
      <c r="D121" s="16">
        <v>0</v>
      </c>
    </row>
    <row r="122" spans="1:4" ht="15.75">
      <c r="A122" s="6" t="s">
        <v>256</v>
      </c>
      <c r="B122" s="1" t="s">
        <v>34</v>
      </c>
      <c r="C122" s="1" t="s">
        <v>33</v>
      </c>
      <c r="D122" s="16">
        <v>0</v>
      </c>
    </row>
    <row r="123" spans="1:4" ht="15.75">
      <c r="A123" s="6" t="s">
        <v>257</v>
      </c>
      <c r="B123" s="1" t="s">
        <v>36</v>
      </c>
      <c r="C123" s="1" t="s">
        <v>33</v>
      </c>
      <c r="D123" s="16">
        <v>0</v>
      </c>
    </row>
    <row r="124" spans="1:4" ht="15.75">
      <c r="A124" s="6" t="s">
        <v>258</v>
      </c>
      <c r="B124" s="1" t="s">
        <v>59</v>
      </c>
      <c r="C124" s="1" t="s">
        <v>33</v>
      </c>
      <c r="D124" s="16">
        <v>0</v>
      </c>
    </row>
    <row r="125" spans="1:4" ht="15.75">
      <c r="A125" s="6" t="s">
        <v>259</v>
      </c>
      <c r="B125" s="1" t="s">
        <v>93</v>
      </c>
      <c r="C125" s="1" t="s">
        <v>33</v>
      </c>
      <c r="D125" s="16">
        <v>0</v>
      </c>
    </row>
    <row r="126" spans="1:4" ht="15.75">
      <c r="A126" s="6" t="s">
        <v>260</v>
      </c>
      <c r="B126" s="1" t="s">
        <v>61</v>
      </c>
      <c r="C126" s="1" t="s">
        <v>33</v>
      </c>
      <c r="D126" s="16">
        <v>0</v>
      </c>
    </row>
    <row r="127" spans="1:4" ht="15.75">
      <c r="A127" s="37" t="s">
        <v>94</v>
      </c>
      <c r="B127" s="37"/>
      <c r="C127" s="37"/>
      <c r="D127" s="37"/>
    </row>
    <row r="128" spans="1:4" ht="15.75">
      <c r="A128" s="6" t="s">
        <v>261</v>
      </c>
      <c r="B128" s="1" t="s">
        <v>87</v>
      </c>
      <c r="C128" s="1" t="s">
        <v>88</v>
      </c>
      <c r="D128" s="11">
        <v>0</v>
      </c>
    </row>
    <row r="129" spans="1:4" ht="15.75">
      <c r="A129" s="6" t="s">
        <v>262</v>
      </c>
      <c r="B129" s="1" t="s">
        <v>89</v>
      </c>
      <c r="C129" s="1" t="s">
        <v>88</v>
      </c>
      <c r="D129" s="11">
        <v>0</v>
      </c>
    </row>
    <row r="130" spans="1:4" ht="15.75">
      <c r="A130" s="6" t="s">
        <v>263</v>
      </c>
      <c r="B130" s="1" t="s">
        <v>95</v>
      </c>
      <c r="C130" s="1" t="s">
        <v>88</v>
      </c>
      <c r="D130" s="11">
        <v>0</v>
      </c>
    </row>
    <row r="131" spans="1:4" ht="15.75">
      <c r="A131" s="6" t="s">
        <v>264</v>
      </c>
      <c r="B131" s="1" t="s">
        <v>91</v>
      </c>
      <c r="C131" s="1" t="s">
        <v>33</v>
      </c>
      <c r="D131" s="16">
        <v>0</v>
      </c>
    </row>
    <row r="132" spans="1:4" ht="15.75">
      <c r="A132" s="37" t="s">
        <v>96</v>
      </c>
      <c r="B132" s="37"/>
      <c r="C132" s="37"/>
      <c r="D132" s="37"/>
    </row>
    <row r="133" spans="1:4" ht="15.75">
      <c r="A133" s="6" t="s">
        <v>265</v>
      </c>
      <c r="B133" s="1" t="s">
        <v>97</v>
      </c>
      <c r="C133" s="1" t="s">
        <v>88</v>
      </c>
      <c r="D133" s="11">
        <v>14</v>
      </c>
    </row>
    <row r="134" spans="1:4" ht="15.75">
      <c r="A134" s="6" t="s">
        <v>266</v>
      </c>
      <c r="B134" s="1" t="s">
        <v>98</v>
      </c>
      <c r="C134" s="1" t="s">
        <v>88</v>
      </c>
      <c r="D134" s="11">
        <v>0</v>
      </c>
    </row>
    <row r="135" spans="1:4" ht="31.5">
      <c r="A135" s="6" t="s">
        <v>267</v>
      </c>
      <c r="B135" s="1" t="s">
        <v>99</v>
      </c>
      <c r="C135" s="1" t="s">
        <v>33</v>
      </c>
      <c r="D135" s="35">
        <v>30700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2023-03-20T12:08:44Z</dcterms:modified>
  <cp:category/>
  <cp:version/>
  <cp:contentType/>
  <cp:contentStatus/>
</cp:coreProperties>
</file>