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Лист1!$A$1:$D$115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94" i="1"/>
  <c r="D93" i="1"/>
  <c r="D92" i="1"/>
  <c r="D91" i="1"/>
  <c r="D89" i="1"/>
  <c r="D88" i="1"/>
  <c r="D86" i="1"/>
  <c r="D85" i="1"/>
  <c r="D84" i="1"/>
  <c r="D83" i="1"/>
  <c r="D82" i="1"/>
  <c r="D80" i="1"/>
  <c r="D79" i="1"/>
  <c r="D77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16" i="1"/>
  <c r="D11" i="1"/>
  <c r="D10" i="1"/>
  <c r="D9" i="1"/>
  <c r="E94" i="1" l="1"/>
  <c r="F94" i="1"/>
  <c r="D98" i="1" l="1"/>
  <c r="D12" i="1" l="1"/>
  <c r="D17" i="1" s="1"/>
  <c r="D16" i="1" s="1"/>
  <c r="F16" i="1" s="1"/>
  <c r="E25" i="1" s="1"/>
  <c r="D22" i="1" l="1"/>
  <c r="D24" i="1" l="1"/>
</calcChain>
</file>

<file path=xl/sharedStrings.xml><?xml version="1.0" encoding="utf-8"?>
<sst xmlns="http://schemas.openxmlformats.org/spreadsheetml/2006/main" count="355" uniqueCount="242">
  <si>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</si>
  <si>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</si>
  <si>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</si>
  <si>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</si>
  <si>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</si>
  <si>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</si>
  <si>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</si>
  <si>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</si>
  <si>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</si>
  <si>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</si>
  <si>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</si>
  <si>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</si>
  <si>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</si>
  <si>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</si>
  <si>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</si>
  <si>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</si>
  <si>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</si>
  <si>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</si>
  <si>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</si>
  <si>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</si>
  <si>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</si>
  <si>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</si>
  <si>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</si>
  <si>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</si>
  <si>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</si>
  <si>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</si>
  <si>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</si>
  <si>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</si>
  <si>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</si>
  <si>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</si>
  <si>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</si>
  <si>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</si>
  <si>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</si>
  <si>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</si>
  <si>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</si>
  <si>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</si>
  <si>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</si>
  <si>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</si>
  <si>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</si>
  <si>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</si>
  <si>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</si>
  <si>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</si>
  <si>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</si>
  <si>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</si>
  <si>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</si>
  <si>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</si>
  <si>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</si>
  <si>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</si>
  <si>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</si>
  <si>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</si>
  <si>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</si>
  <si>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</si>
  <si>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</si>
  <si>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</si>
  <si>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</si>
  <si>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</si>
  <si>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</si>
  <si>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</si>
  <si>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</si>
  <si>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</si>
  <si>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</si>
  <si>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</si>
  <si>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</si>
  <si>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</si>
  <si>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</si>
  <si>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</si>
  <si>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</si>
  <si>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</si>
  <si>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</si>
  <si>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</si>
  <si>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</si>
  <si>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</si>
  <si>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</si>
  <si>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</si>
  <si>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</si>
  <si>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</si>
  <si>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</si>
  <si>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</si>
  <si>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</si>
  <si>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</si>
  <si>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</si>
  <si>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</si>
  <si>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</si>
  <si>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</si>
  <si>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</si>
  <si>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</si>
  <si>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</si>
  <si>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</si>
  <si>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</si>
  <si>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</si>
  <si>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</si>
  <si>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</si>
  <si>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</si>
  <si>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</si>
  <si>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</si>
  <si>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</si>
  <si>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</si>
  <si>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</si>
  <si>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</si>
  <si>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</si>
  <si>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</si>
  <si>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</si>
  <si>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</si>
  <si>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</si>
  <si>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</si>
  <si>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</si>
  <si>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</si>
  <si>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</si>
  <si>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</si>
  <si>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</si>
  <si>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</si>
  <si>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</si>
  <si>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</si>
  <si>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</si>
  <si>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</si>
  <si>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</si>
  <si>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</si>
  <si>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</si>
  <si>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</si>
  <si>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</si>
  <si>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Ремонт просевшей отмостки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</si>
  <si>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</si>
  <si>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</si>
  <si>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</si>
  <si>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</si>
  <si>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</si>
  <si>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</si>
  <si>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</si>
  <si>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</si>
  <si>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</si>
  <si>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</si>
  <si>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</si>
  <si>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</si>
  <si>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</si>
  <si>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</si>
  <si>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</si>
  <si>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</si>
  <si>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</si>
  <si>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</si>
  <si>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</si>
  <si>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</si>
  <si>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</si>
  <si>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</si>
  <si>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</si>
  <si>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</si>
  <si>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</si>
  <si>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</si>
  <si>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</si>
  <si>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</si>
  <si>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</si>
  <si>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</si>
  <si>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</si>
  <si>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</si>
  <si>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</si>
  <si>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</si>
  <si>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</si>
  <si>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</si>
  <si>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</si>
  <si>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Ремонт контейнерных площадок</t>
  </si>
  <si>
    <t>21.22</t>
  </si>
  <si>
    <t>Объекты внешнего благоустройства (асфальтирование, зелёные насаждения)</t>
  </si>
  <si>
    <t>21.23</t>
  </si>
  <si>
    <t>Содержание систем внутридомового газового оборудования</t>
  </si>
  <si>
    <t>по графику</t>
  </si>
  <si>
    <t>21.24</t>
  </si>
  <si>
    <t>Ремонт и обслуживание кол.приборов учета хол.воды</t>
  </si>
  <si>
    <t>21.25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</si>
  <si>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</si>
  <si>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</si>
  <si>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</si>
  <si>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</si>
  <si>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</si>
  <si>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</si>
  <si>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</si>
  <si>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</si>
  <si>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</si>
  <si>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</si>
  <si>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</si>
  <si>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</si>
  <si>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</si>
  <si>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</si>
  <si>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</si>
  <si>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</si>
  <si>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</si>
  <si>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</si>
  <si>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</si>
  <si>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</si>
  <si>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</si>
  <si>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</si>
  <si>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</si>
  <si>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</si>
  <si>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</si>
  <si>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</si>
  <si>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</si>
  <si>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</si>
  <si>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</si>
  <si>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</si>
  <si>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</si>
  <si>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</si>
  <si>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</si>
  <si>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</si>
  <si>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</si>
  <si>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</si>
  <si>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</si>
  <si>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</si>
  <si>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</si>
  <si>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</si>
  <si>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</si>
  <si>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</si>
  <si>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</si>
  <si>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</si>
  <si>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</si>
  <si>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</si>
  <si>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</si>
  <si>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</si>
  <si>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</si>
  <si>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</si>
  <si>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</si>
  <si>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</si>
  <si>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</si>
  <si>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>25.6.2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</si>
  <si>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</si>
  <si>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</si>
  <si>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</si>
  <si>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</si>
  <si>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</si>
  <si>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</si>
  <si>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</si>
  <si>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</si>
  <si>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Востановление теплоизоляции сетей горячего водоснабжения</t>
  </si>
  <si>
    <t>Ремонт общедомовых приборов учета системы электроснабжения</t>
  </si>
  <si>
    <t>21.26</t>
  </si>
  <si>
    <t>21.27</t>
  </si>
  <si>
    <t>21.28</t>
  </si>
  <si>
    <t>21.29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</si>
  <si>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№39А   ул. Ленина в  г. Липецке</t>
  </si>
  <si>
    <t>31.03.2023 г.</t>
  </si>
  <si>
    <t>01.01.2022 г.</t>
  </si>
  <si>
    <t>30.04.2022 г.</t>
  </si>
  <si>
    <t>01.01.22-30.04.22</t>
  </si>
  <si>
    <t>01.05.22-30.09.22</t>
  </si>
  <si>
    <t>не обслуживали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</si>
</sst>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51;&#1077;&#1085;&#1080;&#1085;&#1072;,%20&#1076;.39&#104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204.65</v>
          </cell>
        </row>
        <row r="24">
          <cell r="D24">
            <v>-158348.08387099992</v>
          </cell>
        </row>
        <row r="25">
          <cell r="D25">
            <v>17472.560000000001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HC124">
            <v>15213.99064957307</v>
          </cell>
        </row>
        <row r="125">
          <cell r="HC125">
            <v>15472.511276802556</v>
          </cell>
        </row>
        <row r="126">
          <cell r="HC126">
            <v>3675.2848379491202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view="pageBreakPreview" zoomScale="90" zoomScaleNormal="80" zoomScaleSheetLayoutView="90" workbookViewId="0">
      <selection activeCell="W12" sqref="W12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0" style="14" hidden="1" customWidth="1"/>
    <col min="17" max="251" width="9.140625" style="2"/>
    <col min="252" max="252" width="62.42578125" style="2" customWidth="1"/>
    <col min="253" max="253" width="24.28515625" style="2" customWidth="1"/>
    <col min="254" max="254" width="62.7109375" style="2" customWidth="1"/>
    <col min="255" max="256" width="0" style="2" hidden="1" customWidth="1"/>
    <col min="257" max="507" width="9.140625" style="2"/>
    <col min="508" max="508" width="62.42578125" style="2" customWidth="1"/>
    <col min="509" max="509" width="24.28515625" style="2" customWidth="1"/>
    <col min="510" max="510" width="62.7109375" style="2" customWidth="1"/>
    <col min="511" max="512" width="0" style="2" hidden="1" customWidth="1"/>
    <col min="513" max="763" width="9.140625" style="2"/>
    <col min="764" max="764" width="62.42578125" style="2" customWidth="1"/>
    <col min="765" max="765" width="24.28515625" style="2" customWidth="1"/>
    <col min="766" max="766" width="62.7109375" style="2" customWidth="1"/>
    <col min="767" max="768" width="0" style="2" hidden="1" customWidth="1"/>
    <col min="769" max="1019" width="9.140625" style="2"/>
    <col min="1020" max="1020" width="62.42578125" style="2" customWidth="1"/>
    <col min="1021" max="1021" width="24.28515625" style="2" customWidth="1"/>
    <col min="1022" max="1022" width="62.7109375" style="2" customWidth="1"/>
    <col min="1023" max="1024" width="0" style="2" hidden="1" customWidth="1"/>
    <col min="1025" max="1275" width="9.140625" style="2"/>
    <col min="1276" max="1276" width="62.42578125" style="2" customWidth="1"/>
    <col min="1277" max="1277" width="24.28515625" style="2" customWidth="1"/>
    <col min="1278" max="1278" width="62.7109375" style="2" customWidth="1"/>
    <col min="1279" max="1280" width="0" style="2" hidden="1" customWidth="1"/>
    <col min="1281" max="1531" width="9.140625" style="2"/>
    <col min="1532" max="1532" width="62.42578125" style="2" customWidth="1"/>
    <col min="1533" max="1533" width="24.28515625" style="2" customWidth="1"/>
    <col min="1534" max="1534" width="62.7109375" style="2" customWidth="1"/>
    <col min="1535" max="1536" width="0" style="2" hidden="1" customWidth="1"/>
    <col min="1537" max="1787" width="9.140625" style="2"/>
    <col min="1788" max="1788" width="62.42578125" style="2" customWidth="1"/>
    <col min="1789" max="1789" width="24.28515625" style="2" customWidth="1"/>
    <col min="1790" max="1790" width="62.7109375" style="2" customWidth="1"/>
    <col min="1791" max="1792" width="0" style="2" hidden="1" customWidth="1"/>
    <col min="1793" max="2043" width="9.140625" style="2"/>
    <col min="2044" max="2044" width="62.42578125" style="2" customWidth="1"/>
    <col min="2045" max="2045" width="24.28515625" style="2" customWidth="1"/>
    <col min="2046" max="2046" width="62.7109375" style="2" customWidth="1"/>
    <col min="2047" max="2048" width="0" style="2" hidden="1" customWidth="1"/>
    <col min="2049" max="2299" width="9.140625" style="2"/>
    <col min="2300" max="2300" width="62.42578125" style="2" customWidth="1"/>
    <col min="2301" max="2301" width="24.28515625" style="2" customWidth="1"/>
    <col min="2302" max="2302" width="62.7109375" style="2" customWidth="1"/>
    <col min="2303" max="2304" width="0" style="2" hidden="1" customWidth="1"/>
    <col min="2305" max="2555" width="9.140625" style="2"/>
    <col min="2556" max="2556" width="62.42578125" style="2" customWidth="1"/>
    <col min="2557" max="2557" width="24.28515625" style="2" customWidth="1"/>
    <col min="2558" max="2558" width="62.7109375" style="2" customWidth="1"/>
    <col min="2559" max="2560" width="0" style="2" hidden="1" customWidth="1"/>
    <col min="2561" max="2811" width="9.140625" style="2"/>
    <col min="2812" max="2812" width="62.42578125" style="2" customWidth="1"/>
    <col min="2813" max="2813" width="24.28515625" style="2" customWidth="1"/>
    <col min="2814" max="2814" width="62.7109375" style="2" customWidth="1"/>
    <col min="2815" max="2816" width="0" style="2" hidden="1" customWidth="1"/>
    <col min="2817" max="3067" width="9.140625" style="2"/>
    <col min="3068" max="3068" width="62.42578125" style="2" customWidth="1"/>
    <col min="3069" max="3069" width="24.28515625" style="2" customWidth="1"/>
    <col min="3070" max="3070" width="62.7109375" style="2" customWidth="1"/>
    <col min="3071" max="3072" width="0" style="2" hidden="1" customWidth="1"/>
    <col min="3073" max="3323" width="9.140625" style="2"/>
    <col min="3324" max="3324" width="62.42578125" style="2" customWidth="1"/>
    <col min="3325" max="3325" width="24.28515625" style="2" customWidth="1"/>
    <col min="3326" max="3326" width="62.7109375" style="2" customWidth="1"/>
    <col min="3327" max="3328" width="0" style="2" hidden="1" customWidth="1"/>
    <col min="3329" max="3579" width="9.140625" style="2"/>
    <col min="3580" max="3580" width="62.42578125" style="2" customWidth="1"/>
    <col min="3581" max="3581" width="24.28515625" style="2" customWidth="1"/>
    <col min="3582" max="3582" width="62.7109375" style="2" customWidth="1"/>
    <col min="3583" max="3584" width="0" style="2" hidden="1" customWidth="1"/>
    <col min="3585" max="3835" width="9.140625" style="2"/>
    <col min="3836" max="3836" width="62.42578125" style="2" customWidth="1"/>
    <col min="3837" max="3837" width="24.28515625" style="2" customWidth="1"/>
    <col min="3838" max="3838" width="62.7109375" style="2" customWidth="1"/>
    <col min="3839" max="3840" width="0" style="2" hidden="1" customWidth="1"/>
    <col min="3841" max="4091" width="9.140625" style="2"/>
    <col min="4092" max="4092" width="62.42578125" style="2" customWidth="1"/>
    <col min="4093" max="4093" width="24.28515625" style="2" customWidth="1"/>
    <col min="4094" max="4094" width="62.7109375" style="2" customWidth="1"/>
    <col min="4095" max="4096" width="0" style="2" hidden="1" customWidth="1"/>
    <col min="4097" max="4347" width="9.140625" style="2"/>
    <col min="4348" max="4348" width="62.42578125" style="2" customWidth="1"/>
    <col min="4349" max="4349" width="24.28515625" style="2" customWidth="1"/>
    <col min="4350" max="4350" width="62.7109375" style="2" customWidth="1"/>
    <col min="4351" max="4352" width="0" style="2" hidden="1" customWidth="1"/>
    <col min="4353" max="4603" width="9.140625" style="2"/>
    <col min="4604" max="4604" width="62.42578125" style="2" customWidth="1"/>
    <col min="4605" max="4605" width="24.28515625" style="2" customWidth="1"/>
    <col min="4606" max="4606" width="62.7109375" style="2" customWidth="1"/>
    <col min="4607" max="4608" width="0" style="2" hidden="1" customWidth="1"/>
    <col min="4609" max="4859" width="9.140625" style="2"/>
    <col min="4860" max="4860" width="62.42578125" style="2" customWidth="1"/>
    <col min="4861" max="4861" width="24.28515625" style="2" customWidth="1"/>
    <col min="4862" max="4862" width="62.7109375" style="2" customWidth="1"/>
    <col min="4863" max="4864" width="0" style="2" hidden="1" customWidth="1"/>
    <col min="4865" max="5115" width="9.140625" style="2"/>
    <col min="5116" max="5116" width="62.42578125" style="2" customWidth="1"/>
    <col min="5117" max="5117" width="24.28515625" style="2" customWidth="1"/>
    <col min="5118" max="5118" width="62.7109375" style="2" customWidth="1"/>
    <col min="5119" max="5120" width="0" style="2" hidden="1" customWidth="1"/>
    <col min="5121" max="5371" width="9.140625" style="2"/>
    <col min="5372" max="5372" width="62.42578125" style="2" customWidth="1"/>
    <col min="5373" max="5373" width="24.28515625" style="2" customWidth="1"/>
    <col min="5374" max="5374" width="62.7109375" style="2" customWidth="1"/>
    <col min="5375" max="5376" width="0" style="2" hidden="1" customWidth="1"/>
    <col min="5377" max="5627" width="9.140625" style="2"/>
    <col min="5628" max="5628" width="62.42578125" style="2" customWidth="1"/>
    <col min="5629" max="5629" width="24.28515625" style="2" customWidth="1"/>
    <col min="5630" max="5630" width="62.7109375" style="2" customWidth="1"/>
    <col min="5631" max="5632" width="0" style="2" hidden="1" customWidth="1"/>
    <col min="5633" max="5883" width="9.140625" style="2"/>
    <col min="5884" max="5884" width="62.42578125" style="2" customWidth="1"/>
    <col min="5885" max="5885" width="24.28515625" style="2" customWidth="1"/>
    <col min="5886" max="5886" width="62.7109375" style="2" customWidth="1"/>
    <col min="5887" max="5888" width="0" style="2" hidden="1" customWidth="1"/>
    <col min="5889" max="6139" width="9.140625" style="2"/>
    <col min="6140" max="6140" width="62.42578125" style="2" customWidth="1"/>
    <col min="6141" max="6141" width="24.28515625" style="2" customWidth="1"/>
    <col min="6142" max="6142" width="62.7109375" style="2" customWidth="1"/>
    <col min="6143" max="6144" width="0" style="2" hidden="1" customWidth="1"/>
    <col min="6145" max="6395" width="9.140625" style="2"/>
    <col min="6396" max="6396" width="62.42578125" style="2" customWidth="1"/>
    <col min="6397" max="6397" width="24.28515625" style="2" customWidth="1"/>
    <col min="6398" max="6398" width="62.7109375" style="2" customWidth="1"/>
    <col min="6399" max="6400" width="0" style="2" hidden="1" customWidth="1"/>
    <col min="6401" max="6651" width="9.140625" style="2"/>
    <col min="6652" max="6652" width="62.42578125" style="2" customWidth="1"/>
    <col min="6653" max="6653" width="24.28515625" style="2" customWidth="1"/>
    <col min="6654" max="6654" width="62.7109375" style="2" customWidth="1"/>
    <col min="6655" max="6656" width="0" style="2" hidden="1" customWidth="1"/>
    <col min="6657" max="6907" width="9.140625" style="2"/>
    <col min="6908" max="6908" width="62.42578125" style="2" customWidth="1"/>
    <col min="6909" max="6909" width="24.28515625" style="2" customWidth="1"/>
    <col min="6910" max="6910" width="62.7109375" style="2" customWidth="1"/>
    <col min="6911" max="6912" width="0" style="2" hidden="1" customWidth="1"/>
    <col min="6913" max="7163" width="9.140625" style="2"/>
    <col min="7164" max="7164" width="62.42578125" style="2" customWidth="1"/>
    <col min="7165" max="7165" width="24.28515625" style="2" customWidth="1"/>
    <col min="7166" max="7166" width="62.7109375" style="2" customWidth="1"/>
    <col min="7167" max="7168" width="0" style="2" hidden="1" customWidth="1"/>
    <col min="7169" max="7419" width="9.140625" style="2"/>
    <col min="7420" max="7420" width="62.42578125" style="2" customWidth="1"/>
    <col min="7421" max="7421" width="24.28515625" style="2" customWidth="1"/>
    <col min="7422" max="7422" width="62.7109375" style="2" customWidth="1"/>
    <col min="7423" max="7424" width="0" style="2" hidden="1" customWidth="1"/>
    <col min="7425" max="7675" width="9.140625" style="2"/>
    <col min="7676" max="7676" width="62.42578125" style="2" customWidth="1"/>
    <col min="7677" max="7677" width="24.28515625" style="2" customWidth="1"/>
    <col min="7678" max="7678" width="62.7109375" style="2" customWidth="1"/>
    <col min="7679" max="7680" width="0" style="2" hidden="1" customWidth="1"/>
    <col min="7681" max="7931" width="9.140625" style="2"/>
    <col min="7932" max="7932" width="62.42578125" style="2" customWidth="1"/>
    <col min="7933" max="7933" width="24.28515625" style="2" customWidth="1"/>
    <col min="7934" max="7934" width="62.7109375" style="2" customWidth="1"/>
    <col min="7935" max="7936" width="0" style="2" hidden="1" customWidth="1"/>
    <col min="7937" max="8187" width="9.140625" style="2"/>
    <col min="8188" max="8188" width="62.42578125" style="2" customWidth="1"/>
    <col min="8189" max="8189" width="24.28515625" style="2" customWidth="1"/>
    <col min="8190" max="8190" width="62.7109375" style="2" customWidth="1"/>
    <col min="8191" max="8192" width="0" style="2" hidden="1" customWidth="1"/>
    <col min="8193" max="8443" width="9.140625" style="2"/>
    <col min="8444" max="8444" width="62.42578125" style="2" customWidth="1"/>
    <col min="8445" max="8445" width="24.28515625" style="2" customWidth="1"/>
    <col min="8446" max="8446" width="62.7109375" style="2" customWidth="1"/>
    <col min="8447" max="8448" width="0" style="2" hidden="1" customWidth="1"/>
    <col min="8449" max="8699" width="9.140625" style="2"/>
    <col min="8700" max="8700" width="62.42578125" style="2" customWidth="1"/>
    <col min="8701" max="8701" width="24.28515625" style="2" customWidth="1"/>
    <col min="8702" max="8702" width="62.7109375" style="2" customWidth="1"/>
    <col min="8703" max="8704" width="0" style="2" hidden="1" customWidth="1"/>
    <col min="8705" max="8955" width="9.140625" style="2"/>
    <col min="8956" max="8956" width="62.42578125" style="2" customWidth="1"/>
    <col min="8957" max="8957" width="24.28515625" style="2" customWidth="1"/>
    <col min="8958" max="8958" width="62.7109375" style="2" customWidth="1"/>
    <col min="8959" max="8960" width="0" style="2" hidden="1" customWidth="1"/>
    <col min="8961" max="9211" width="9.140625" style="2"/>
    <col min="9212" max="9212" width="62.42578125" style="2" customWidth="1"/>
    <col min="9213" max="9213" width="24.28515625" style="2" customWidth="1"/>
    <col min="9214" max="9214" width="62.7109375" style="2" customWidth="1"/>
    <col min="9215" max="9216" width="0" style="2" hidden="1" customWidth="1"/>
    <col min="9217" max="9467" width="9.140625" style="2"/>
    <col min="9468" max="9468" width="62.42578125" style="2" customWidth="1"/>
    <col min="9469" max="9469" width="24.28515625" style="2" customWidth="1"/>
    <col min="9470" max="9470" width="62.7109375" style="2" customWidth="1"/>
    <col min="9471" max="9472" width="0" style="2" hidden="1" customWidth="1"/>
    <col min="9473" max="9723" width="9.140625" style="2"/>
    <col min="9724" max="9724" width="62.42578125" style="2" customWidth="1"/>
    <col min="9725" max="9725" width="24.28515625" style="2" customWidth="1"/>
    <col min="9726" max="9726" width="62.7109375" style="2" customWidth="1"/>
    <col min="9727" max="9728" width="0" style="2" hidden="1" customWidth="1"/>
    <col min="9729" max="9979" width="9.140625" style="2"/>
    <col min="9980" max="9980" width="62.42578125" style="2" customWidth="1"/>
    <col min="9981" max="9981" width="24.28515625" style="2" customWidth="1"/>
    <col min="9982" max="9982" width="62.7109375" style="2" customWidth="1"/>
    <col min="9983" max="9984" width="0" style="2" hidden="1" customWidth="1"/>
    <col min="9985" max="10235" width="9.140625" style="2"/>
    <col min="10236" max="10236" width="62.42578125" style="2" customWidth="1"/>
    <col min="10237" max="10237" width="24.28515625" style="2" customWidth="1"/>
    <col min="10238" max="10238" width="62.7109375" style="2" customWidth="1"/>
    <col min="10239" max="10240" width="0" style="2" hidden="1" customWidth="1"/>
    <col min="10241" max="10491" width="9.140625" style="2"/>
    <col min="10492" max="10492" width="62.42578125" style="2" customWidth="1"/>
    <col min="10493" max="10493" width="24.28515625" style="2" customWidth="1"/>
    <col min="10494" max="10494" width="62.7109375" style="2" customWidth="1"/>
    <col min="10495" max="10496" width="0" style="2" hidden="1" customWidth="1"/>
    <col min="10497" max="10747" width="9.140625" style="2"/>
    <col min="10748" max="10748" width="62.42578125" style="2" customWidth="1"/>
    <col min="10749" max="10749" width="24.28515625" style="2" customWidth="1"/>
    <col min="10750" max="10750" width="62.7109375" style="2" customWidth="1"/>
    <col min="10751" max="10752" width="0" style="2" hidden="1" customWidth="1"/>
    <col min="10753" max="11003" width="9.140625" style="2"/>
    <col min="11004" max="11004" width="62.42578125" style="2" customWidth="1"/>
    <col min="11005" max="11005" width="24.28515625" style="2" customWidth="1"/>
    <col min="11006" max="11006" width="62.7109375" style="2" customWidth="1"/>
    <col min="11007" max="11008" width="0" style="2" hidden="1" customWidth="1"/>
    <col min="11009" max="11259" width="9.140625" style="2"/>
    <col min="11260" max="11260" width="62.42578125" style="2" customWidth="1"/>
    <col min="11261" max="11261" width="24.28515625" style="2" customWidth="1"/>
    <col min="11262" max="11262" width="62.7109375" style="2" customWidth="1"/>
    <col min="11263" max="11264" width="0" style="2" hidden="1" customWidth="1"/>
    <col min="11265" max="11515" width="9.140625" style="2"/>
    <col min="11516" max="11516" width="62.42578125" style="2" customWidth="1"/>
    <col min="11517" max="11517" width="24.28515625" style="2" customWidth="1"/>
    <col min="11518" max="11518" width="62.7109375" style="2" customWidth="1"/>
    <col min="11519" max="11520" width="0" style="2" hidden="1" customWidth="1"/>
    <col min="11521" max="11771" width="9.140625" style="2"/>
    <col min="11772" max="11772" width="62.42578125" style="2" customWidth="1"/>
    <col min="11773" max="11773" width="24.28515625" style="2" customWidth="1"/>
    <col min="11774" max="11774" width="62.7109375" style="2" customWidth="1"/>
    <col min="11775" max="11776" width="0" style="2" hidden="1" customWidth="1"/>
    <col min="11777" max="12027" width="9.140625" style="2"/>
    <col min="12028" max="12028" width="62.42578125" style="2" customWidth="1"/>
    <col min="12029" max="12029" width="24.28515625" style="2" customWidth="1"/>
    <col min="12030" max="12030" width="62.7109375" style="2" customWidth="1"/>
    <col min="12031" max="12032" width="0" style="2" hidden="1" customWidth="1"/>
    <col min="12033" max="12283" width="9.140625" style="2"/>
    <col min="12284" max="12284" width="62.42578125" style="2" customWidth="1"/>
    <col min="12285" max="12285" width="24.28515625" style="2" customWidth="1"/>
    <col min="12286" max="12286" width="62.7109375" style="2" customWidth="1"/>
    <col min="12287" max="12288" width="0" style="2" hidden="1" customWidth="1"/>
    <col min="12289" max="12539" width="9.140625" style="2"/>
    <col min="12540" max="12540" width="62.42578125" style="2" customWidth="1"/>
    <col min="12541" max="12541" width="24.28515625" style="2" customWidth="1"/>
    <col min="12542" max="12542" width="62.7109375" style="2" customWidth="1"/>
    <col min="12543" max="12544" width="0" style="2" hidden="1" customWidth="1"/>
    <col min="12545" max="12795" width="9.140625" style="2"/>
    <col min="12796" max="12796" width="62.42578125" style="2" customWidth="1"/>
    <col min="12797" max="12797" width="24.28515625" style="2" customWidth="1"/>
    <col min="12798" max="12798" width="62.7109375" style="2" customWidth="1"/>
    <col min="12799" max="12800" width="0" style="2" hidden="1" customWidth="1"/>
    <col min="12801" max="13051" width="9.140625" style="2"/>
    <col min="13052" max="13052" width="62.42578125" style="2" customWidth="1"/>
    <col min="13053" max="13053" width="24.28515625" style="2" customWidth="1"/>
    <col min="13054" max="13054" width="62.7109375" style="2" customWidth="1"/>
    <col min="13055" max="13056" width="0" style="2" hidden="1" customWidth="1"/>
    <col min="13057" max="13307" width="9.140625" style="2"/>
    <col min="13308" max="13308" width="62.42578125" style="2" customWidth="1"/>
    <col min="13309" max="13309" width="24.28515625" style="2" customWidth="1"/>
    <col min="13310" max="13310" width="62.7109375" style="2" customWidth="1"/>
    <col min="13311" max="13312" width="0" style="2" hidden="1" customWidth="1"/>
    <col min="13313" max="13563" width="9.140625" style="2"/>
    <col min="13564" max="13564" width="62.42578125" style="2" customWidth="1"/>
    <col min="13565" max="13565" width="24.28515625" style="2" customWidth="1"/>
    <col min="13566" max="13566" width="62.7109375" style="2" customWidth="1"/>
    <col min="13567" max="13568" width="0" style="2" hidden="1" customWidth="1"/>
    <col min="13569" max="13819" width="9.140625" style="2"/>
    <col min="13820" max="13820" width="62.42578125" style="2" customWidth="1"/>
    <col min="13821" max="13821" width="24.28515625" style="2" customWidth="1"/>
    <col min="13822" max="13822" width="62.7109375" style="2" customWidth="1"/>
    <col min="13823" max="13824" width="0" style="2" hidden="1" customWidth="1"/>
    <col min="13825" max="14075" width="9.140625" style="2"/>
    <col min="14076" max="14076" width="62.42578125" style="2" customWidth="1"/>
    <col min="14077" max="14077" width="24.28515625" style="2" customWidth="1"/>
    <col min="14078" max="14078" width="62.7109375" style="2" customWidth="1"/>
    <col min="14079" max="14080" width="0" style="2" hidden="1" customWidth="1"/>
    <col min="14081" max="14331" width="9.140625" style="2"/>
    <col min="14332" max="14332" width="62.42578125" style="2" customWidth="1"/>
    <col min="14333" max="14333" width="24.28515625" style="2" customWidth="1"/>
    <col min="14334" max="14334" width="62.7109375" style="2" customWidth="1"/>
    <col min="14335" max="14336" width="0" style="2" hidden="1" customWidth="1"/>
    <col min="14337" max="14587" width="9.140625" style="2"/>
    <col min="14588" max="14588" width="62.42578125" style="2" customWidth="1"/>
    <col min="14589" max="14589" width="24.28515625" style="2" customWidth="1"/>
    <col min="14590" max="14590" width="62.7109375" style="2" customWidth="1"/>
    <col min="14591" max="14592" width="0" style="2" hidden="1" customWidth="1"/>
    <col min="14593" max="14843" width="9.140625" style="2"/>
    <col min="14844" max="14844" width="62.42578125" style="2" customWidth="1"/>
    <col min="14845" max="14845" width="24.28515625" style="2" customWidth="1"/>
    <col min="14846" max="14846" width="62.7109375" style="2" customWidth="1"/>
    <col min="14847" max="14848" width="0" style="2" hidden="1" customWidth="1"/>
    <col min="14849" max="15099" width="9.140625" style="2"/>
    <col min="15100" max="15100" width="62.42578125" style="2" customWidth="1"/>
    <col min="15101" max="15101" width="24.28515625" style="2" customWidth="1"/>
    <col min="15102" max="15102" width="62.7109375" style="2" customWidth="1"/>
    <col min="15103" max="15104" width="0" style="2" hidden="1" customWidth="1"/>
    <col min="15105" max="15355" width="9.140625" style="2"/>
    <col min="15356" max="15356" width="62.42578125" style="2" customWidth="1"/>
    <col min="15357" max="15357" width="24.28515625" style="2" customWidth="1"/>
    <col min="15358" max="15358" width="62.7109375" style="2" customWidth="1"/>
    <col min="15359" max="15360" width="0" style="2" hidden="1" customWidth="1"/>
    <col min="15361" max="15611" width="9.140625" style="2"/>
    <col min="15612" max="15612" width="62.42578125" style="2" customWidth="1"/>
    <col min="15613" max="15613" width="24.28515625" style="2" customWidth="1"/>
    <col min="15614" max="15614" width="62.7109375" style="2" customWidth="1"/>
    <col min="15615" max="15616" width="0" style="2" hidden="1" customWidth="1"/>
    <col min="15617" max="15867" width="9.140625" style="2"/>
    <col min="15868" max="15868" width="62.42578125" style="2" customWidth="1"/>
    <col min="15869" max="15869" width="24.28515625" style="2" customWidth="1"/>
    <col min="15870" max="15870" width="62.7109375" style="2" customWidth="1"/>
    <col min="15871" max="15872" width="0" style="2" hidden="1" customWidth="1"/>
    <col min="15873" max="16123" width="9.140625" style="2"/>
    <col min="16124" max="16124" width="62.42578125" style="2" customWidth="1"/>
    <col min="16125" max="16125" width="24.28515625" style="2" customWidth="1"/>
    <col min="16126" max="16126" width="62.7109375" style="2" customWidth="1"/>
    <col min="16127" max="16128" width="0" style="2" hidden="1" customWidth="1"/>
    <col min="16129" max="16384" width="9.140625" style="2"/>
  </cols>
  <sheetData>
    <row r="1" spans="1:16" x14ac:dyDescent="0.25">
      <c r="E1" s="14" t="s">
        <v>0</v>
      </c>
    </row>
    <row r="2" spans="1:16" s="5" customFormat="1" ht="33.75" customHeight="1" x14ac:dyDescent="0.25">
      <c r="A2" s="36" t="s">
        <v>235</v>
      </c>
      <c r="B2" s="36"/>
      <c r="C2" s="36"/>
      <c r="D2" s="36"/>
      <c r="E2" s="14">
        <v>671.2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6" x14ac:dyDescent="0.25">
      <c r="A5" s="6" t="s">
        <v>5</v>
      </c>
      <c r="B5" s="1" t="s">
        <v>6</v>
      </c>
      <c r="C5" s="1" t="s">
        <v>7</v>
      </c>
      <c r="D5" s="1" t="s">
        <v>236</v>
      </c>
    </row>
    <row r="6" spans="1:16" x14ac:dyDescent="0.25">
      <c r="A6" s="6" t="s">
        <v>8</v>
      </c>
      <c r="B6" s="1" t="s">
        <v>9</v>
      </c>
      <c r="C6" s="1" t="s">
        <v>7</v>
      </c>
      <c r="D6" s="1" t="s">
        <v>237</v>
      </c>
    </row>
    <row r="7" spans="1:16" x14ac:dyDescent="0.25">
      <c r="A7" s="6" t="s">
        <v>10</v>
      </c>
      <c r="B7" s="1" t="s">
        <v>11</v>
      </c>
      <c r="C7" s="1" t="s">
        <v>7</v>
      </c>
      <c r="D7" s="1" t="s">
        <v>238</v>
      </c>
    </row>
    <row r="8" spans="1:16" ht="42.75" customHeight="1" x14ac:dyDescent="0.25">
      <c r="A8" s="37" t="s">
        <v>12</v>
      </c>
      <c r="B8" s="37"/>
      <c r="C8" s="37"/>
      <c r="D8" s="37"/>
    </row>
    <row r="9" spans="1:16" x14ac:dyDescent="0.25">
      <c r="A9" s="6" t="s">
        <v>13</v>
      </c>
      <c r="B9" s="1" t="s">
        <v>14</v>
      </c>
      <c r="C9" s="1" t="s">
        <v>15</v>
      </c>
      <c r="D9" s="10">
        <f>[2]Лист1!$D$23</f>
        <v>204.65</v>
      </c>
    </row>
    <row r="10" spans="1:16" x14ac:dyDescent="0.25">
      <c r="A10" s="6" t="s">
        <v>16</v>
      </c>
      <c r="B10" s="1" t="s">
        <v>17</v>
      </c>
      <c r="C10" s="1" t="s">
        <v>15</v>
      </c>
      <c r="D10" s="10">
        <f>[2]Лист1!$D$24</f>
        <v>-158348.08387099992</v>
      </c>
      <c r="F10" s="9"/>
    </row>
    <row r="11" spans="1:16" x14ac:dyDescent="0.25">
      <c r="A11" s="6" t="s">
        <v>18</v>
      </c>
      <c r="B11" s="1" t="s">
        <v>19</v>
      </c>
      <c r="C11" s="1" t="s">
        <v>15</v>
      </c>
      <c r="D11" s="10">
        <f>[2]Лист1!$D$25</f>
        <v>17472.560000000001</v>
      </c>
    </row>
    <row r="12" spans="1:16" ht="31.5" x14ac:dyDescent="0.25">
      <c r="A12" s="6" t="s">
        <v>20</v>
      </c>
      <c r="B12" s="1" t="s">
        <v>21</v>
      </c>
      <c r="C12" s="1" t="s">
        <v>15</v>
      </c>
      <c r="D12" s="10">
        <f>D13+D14+D15</f>
        <v>34361.786764324745</v>
      </c>
    </row>
    <row r="13" spans="1:16" x14ac:dyDescent="0.25">
      <c r="A13" s="6" t="s">
        <v>22</v>
      </c>
      <c r="B13" s="12" t="s">
        <v>23</v>
      </c>
      <c r="C13" s="1" t="s">
        <v>15</v>
      </c>
      <c r="D13" s="10">
        <f>'[3]ГУК 2021'!$HC$125</f>
        <v>15472.511276802556</v>
      </c>
    </row>
    <row r="14" spans="1:16" x14ac:dyDescent="0.25">
      <c r="A14" s="6" t="s">
        <v>24</v>
      </c>
      <c r="B14" s="12" t="s">
        <v>25</v>
      </c>
      <c r="C14" s="1" t="s">
        <v>15</v>
      </c>
      <c r="D14" s="18">
        <f>'[3]ГУК 2021'!$HC$124</f>
        <v>15213.99064957307</v>
      </c>
    </row>
    <row r="15" spans="1:16" x14ac:dyDescent="0.25">
      <c r="A15" s="6" t="s">
        <v>26</v>
      </c>
      <c r="B15" s="12" t="s">
        <v>27</v>
      </c>
      <c r="C15" s="1" t="s">
        <v>15</v>
      </c>
      <c r="D15" s="18">
        <f>'[3]ГУК 2021'!$HC$126</f>
        <v>3675.2848379491202</v>
      </c>
    </row>
    <row r="16" spans="1:16" x14ac:dyDescent="0.25">
      <c r="A16" s="12" t="s">
        <v>28</v>
      </c>
      <c r="B16" s="12" t="s">
        <v>29</v>
      </c>
      <c r="C16" s="12" t="s">
        <v>15</v>
      </c>
      <c r="D16" s="13">
        <f>D17</f>
        <v>17364.426764324748</v>
      </c>
      <c r="E16" s="14">
        <f>30387.74/7*4</f>
        <v>17364.422857142858</v>
      </c>
      <c r="F16" s="9">
        <f>D16-E16</f>
        <v>3.9071818900993094E-3</v>
      </c>
    </row>
    <row r="17" spans="1:16" ht="31.5" x14ac:dyDescent="0.25">
      <c r="A17" s="12" t="s">
        <v>30</v>
      </c>
      <c r="B17" s="12" t="s">
        <v>31</v>
      </c>
      <c r="C17" s="12" t="s">
        <v>15</v>
      </c>
      <c r="D17" s="13">
        <f>D12-D25+D99+D115</f>
        <v>17364.426764324748</v>
      </c>
    </row>
    <row r="18" spans="1:16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16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16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16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16" x14ac:dyDescent="0.25">
      <c r="A22" s="12" t="s">
        <v>40</v>
      </c>
      <c r="B22" s="12" t="s">
        <v>41</v>
      </c>
      <c r="C22" s="12" t="s">
        <v>15</v>
      </c>
      <c r="D22" s="13">
        <f>D16+D10+D9</f>
        <v>-140779.00710667518</v>
      </c>
    </row>
    <row r="23" spans="1:16" x14ac:dyDescent="0.25">
      <c r="A23" s="12" t="s">
        <v>42</v>
      </c>
      <c r="B23" s="12" t="s">
        <v>43</v>
      </c>
      <c r="C23" s="12" t="s">
        <v>15</v>
      </c>
      <c r="D23" s="13">
        <v>414.53</v>
      </c>
    </row>
    <row r="24" spans="1:16" x14ac:dyDescent="0.25">
      <c r="A24" s="12" t="s">
        <v>44</v>
      </c>
      <c r="B24" s="12" t="s">
        <v>45</v>
      </c>
      <c r="C24" s="12" t="s">
        <v>15</v>
      </c>
      <c r="D24" s="13">
        <f>D22-D94</f>
        <v>-175140.79387099994</v>
      </c>
    </row>
    <row r="25" spans="1:16" x14ac:dyDescent="0.25">
      <c r="A25" s="12" t="s">
        <v>46</v>
      </c>
      <c r="B25" s="12" t="s">
        <v>47</v>
      </c>
      <c r="C25" s="12" t="s">
        <v>15</v>
      </c>
      <c r="D25" s="13">
        <v>13721.88</v>
      </c>
      <c r="E25" s="9">
        <f>D25+F16</f>
        <v>13721.883907181889</v>
      </c>
      <c r="F25" s="9"/>
    </row>
    <row r="26" spans="1:16" ht="35.25" customHeight="1" x14ac:dyDescent="0.25">
      <c r="A26" s="37" t="s">
        <v>228</v>
      </c>
      <c r="B26" s="37"/>
      <c r="C26" s="37"/>
      <c r="D26" s="37"/>
      <c r="F26" s="14" t="s">
        <v>241</v>
      </c>
    </row>
    <row r="27" spans="1:16" s="5" customFormat="1" ht="30.75" customHeight="1" x14ac:dyDescent="0.25">
      <c r="A27" s="15" t="s">
        <v>1</v>
      </c>
      <c r="B27" s="3" t="s">
        <v>49</v>
      </c>
      <c r="C27" s="3" t="s">
        <v>128</v>
      </c>
      <c r="D27" s="17" t="s">
        <v>129</v>
      </c>
      <c r="E27" s="38" t="s">
        <v>239</v>
      </c>
      <c r="F27" s="38" t="s">
        <v>240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15" t="s">
        <v>130</v>
      </c>
      <c r="B28" s="19" t="s">
        <v>131</v>
      </c>
      <c r="C28" s="1" t="s">
        <v>7</v>
      </c>
      <c r="D28" s="20" t="s">
        <v>7</v>
      </c>
      <c r="E28" s="38"/>
      <c r="F28" s="38"/>
    </row>
    <row r="29" spans="1:16" x14ac:dyDescent="0.25">
      <c r="A29" s="6" t="s">
        <v>48</v>
      </c>
      <c r="B29" s="21" t="s">
        <v>120</v>
      </c>
      <c r="C29" s="22" t="s">
        <v>132</v>
      </c>
      <c r="D29" s="23">
        <f>E29*E$2*4</f>
        <v>92.568949925299179</v>
      </c>
      <c r="E29" s="24">
        <v>3.4478899703999991E-2</v>
      </c>
      <c r="F29" s="25"/>
    </row>
    <row r="30" spans="1:16" x14ac:dyDescent="0.25">
      <c r="A30" s="6" t="s">
        <v>55</v>
      </c>
      <c r="B30" s="21" t="s">
        <v>77</v>
      </c>
      <c r="C30" s="22" t="s">
        <v>132</v>
      </c>
      <c r="D30" s="23">
        <f t="shared" ref="D30:D57" si="0">E30*E$2*4</f>
        <v>62.432454045004803</v>
      </c>
      <c r="E30" s="24">
        <v>2.3254042775999999E-2</v>
      </c>
      <c r="F30" s="25"/>
    </row>
    <row r="31" spans="1:16" x14ac:dyDescent="0.25">
      <c r="A31" s="6" t="s">
        <v>62</v>
      </c>
      <c r="B31" s="21" t="s">
        <v>81</v>
      </c>
      <c r="C31" s="22" t="s">
        <v>132</v>
      </c>
      <c r="D31" s="23">
        <f t="shared" si="0"/>
        <v>115.4712471528</v>
      </c>
      <c r="E31" s="24">
        <v>4.3009254749999996E-2</v>
      </c>
      <c r="F31" s="25"/>
    </row>
    <row r="32" spans="1:16" x14ac:dyDescent="0.25">
      <c r="A32" s="6" t="s">
        <v>121</v>
      </c>
      <c r="B32" s="21" t="s">
        <v>133</v>
      </c>
      <c r="C32" s="22" t="s">
        <v>132</v>
      </c>
      <c r="D32" s="23">
        <f t="shared" si="0"/>
        <v>228.86701111002242</v>
      </c>
      <c r="E32" s="24">
        <v>8.5245460038000001E-2</v>
      </c>
      <c r="F32" s="25"/>
    </row>
    <row r="33" spans="1:16" s="5" customFormat="1" x14ac:dyDescent="0.25">
      <c r="A33" s="6" t="s">
        <v>123</v>
      </c>
      <c r="B33" s="21" t="s">
        <v>82</v>
      </c>
      <c r="C33" s="22" t="s">
        <v>132</v>
      </c>
      <c r="D33" s="23">
        <f t="shared" si="0"/>
        <v>1837.1685369732577</v>
      </c>
      <c r="E33" s="24">
        <v>0.68428506293699998</v>
      </c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6" t="s">
        <v>125</v>
      </c>
      <c r="B34" s="21" t="s">
        <v>134</v>
      </c>
      <c r="C34" s="22" t="s">
        <v>132</v>
      </c>
      <c r="D34" s="23">
        <f t="shared" si="0"/>
        <v>261.78681393467514</v>
      </c>
      <c r="E34" s="24">
        <v>9.7507007573999979E-2</v>
      </c>
      <c r="F34" s="25"/>
    </row>
    <row r="35" spans="1:16" x14ac:dyDescent="0.25">
      <c r="A35" s="6" t="s">
        <v>65</v>
      </c>
      <c r="B35" s="21" t="s">
        <v>79</v>
      </c>
      <c r="C35" s="22" t="s">
        <v>132</v>
      </c>
      <c r="D35" s="23">
        <f t="shared" si="0"/>
        <v>319.765377018072</v>
      </c>
      <c r="E35" s="24">
        <v>0.11910212195249999</v>
      </c>
      <c r="F35" s="25"/>
    </row>
    <row r="36" spans="1:16" x14ac:dyDescent="0.25">
      <c r="A36" s="6" t="s">
        <v>67</v>
      </c>
      <c r="B36" s="21" t="s">
        <v>80</v>
      </c>
      <c r="C36" s="22" t="s">
        <v>132</v>
      </c>
      <c r="D36" s="23">
        <f t="shared" si="0"/>
        <v>558.43394749680476</v>
      </c>
      <c r="E36" s="24">
        <v>0.20799834158849997</v>
      </c>
      <c r="F36" s="25"/>
    </row>
    <row r="37" spans="1:16" ht="31.5" x14ac:dyDescent="0.25">
      <c r="A37" s="6" t="s">
        <v>68</v>
      </c>
      <c r="B37" s="21" t="s">
        <v>135</v>
      </c>
      <c r="C37" s="22" t="s">
        <v>132</v>
      </c>
      <c r="D37" s="23">
        <f t="shared" si="0"/>
        <v>2.5043763992880002</v>
      </c>
      <c r="E37" s="24">
        <v>9.3279812249999993E-4</v>
      </c>
      <c r="F37" s="25"/>
    </row>
    <row r="38" spans="1:16" x14ac:dyDescent="0.25">
      <c r="A38" s="6" t="s">
        <v>127</v>
      </c>
      <c r="B38" s="21" t="s">
        <v>136</v>
      </c>
      <c r="C38" s="22" t="s">
        <v>132</v>
      </c>
      <c r="D38" s="23">
        <f t="shared" si="0"/>
        <v>430.68675710773437</v>
      </c>
      <c r="E38" s="24">
        <v>0.16041670035299999</v>
      </c>
      <c r="F38" s="25"/>
    </row>
    <row r="39" spans="1:16" x14ac:dyDescent="0.25">
      <c r="A39" s="6" t="s">
        <v>138</v>
      </c>
      <c r="B39" s="21" t="s">
        <v>137</v>
      </c>
      <c r="C39" s="22" t="s">
        <v>132</v>
      </c>
      <c r="D39" s="23">
        <f t="shared" si="0"/>
        <v>1049.2497322128336</v>
      </c>
      <c r="E39" s="24">
        <v>0.3908111338695</v>
      </c>
      <c r="F39" s="25"/>
    </row>
    <row r="40" spans="1:16" ht="31.5" x14ac:dyDescent="0.25">
      <c r="A40" s="6" t="s">
        <v>140</v>
      </c>
      <c r="B40" s="21" t="s">
        <v>139</v>
      </c>
      <c r="C40" s="22" t="s">
        <v>132</v>
      </c>
      <c r="D40" s="23">
        <f t="shared" si="0"/>
        <v>13.340678112614398</v>
      </c>
      <c r="E40" s="24">
        <v>4.9689653279999992E-3</v>
      </c>
      <c r="F40" s="25"/>
    </row>
    <row r="41" spans="1:16" ht="31.5" x14ac:dyDescent="0.25">
      <c r="A41" s="6" t="s">
        <v>142</v>
      </c>
      <c r="B41" s="21" t="s">
        <v>141</v>
      </c>
      <c r="C41" s="22" t="s">
        <v>132</v>
      </c>
      <c r="D41" s="23">
        <f t="shared" si="0"/>
        <v>48.189000727377596</v>
      </c>
      <c r="E41" s="24">
        <v>1.7948823274499998E-2</v>
      </c>
      <c r="F41" s="25"/>
    </row>
    <row r="42" spans="1:16" ht="31.5" x14ac:dyDescent="0.25">
      <c r="A42" s="6" t="s">
        <v>144</v>
      </c>
      <c r="B42" s="21" t="s">
        <v>143</v>
      </c>
      <c r="C42" s="22" t="s">
        <v>132</v>
      </c>
      <c r="D42" s="23">
        <f t="shared" si="0"/>
        <v>289.13400436426559</v>
      </c>
      <c r="E42" s="24">
        <v>0.10769293964699998</v>
      </c>
      <c r="F42" s="25"/>
    </row>
    <row r="43" spans="1:16" x14ac:dyDescent="0.25">
      <c r="A43" s="6" t="s">
        <v>146</v>
      </c>
      <c r="B43" s="21" t="s">
        <v>145</v>
      </c>
      <c r="C43" s="22" t="s">
        <v>132</v>
      </c>
      <c r="D43" s="23">
        <f t="shared" si="0"/>
        <v>523.5706286161776</v>
      </c>
      <c r="E43" s="24">
        <v>0.19501289802449998</v>
      </c>
      <c r="F43" s="25"/>
    </row>
    <row r="44" spans="1:16" x14ac:dyDescent="0.25">
      <c r="A44" s="6" t="s">
        <v>148</v>
      </c>
      <c r="B44" s="21" t="s">
        <v>147</v>
      </c>
      <c r="C44" s="22" t="s">
        <v>132</v>
      </c>
      <c r="D44" s="23">
        <f t="shared" si="0"/>
        <v>1136.7979323268655</v>
      </c>
      <c r="E44" s="24">
        <v>0.42341996883449995</v>
      </c>
      <c r="F44" s="25"/>
    </row>
    <row r="45" spans="1:16" x14ac:dyDescent="0.25">
      <c r="A45" s="6" t="s">
        <v>150</v>
      </c>
      <c r="B45" s="21" t="s">
        <v>117</v>
      </c>
      <c r="C45" s="22" t="s">
        <v>132</v>
      </c>
      <c r="D45" s="23">
        <f t="shared" si="0"/>
        <v>527.50564877889121</v>
      </c>
      <c r="E45" s="24">
        <v>0.19647856405649999</v>
      </c>
      <c r="F45" s="25"/>
    </row>
    <row r="46" spans="1:16" ht="31.5" x14ac:dyDescent="0.25">
      <c r="A46" s="6" t="s">
        <v>151</v>
      </c>
      <c r="B46" s="21" t="s">
        <v>229</v>
      </c>
      <c r="C46" s="22" t="s">
        <v>132</v>
      </c>
      <c r="D46" s="23">
        <f t="shared" si="0"/>
        <v>14.747327850657602</v>
      </c>
      <c r="E46" s="24">
        <v>5.4928962495000002E-3</v>
      </c>
      <c r="F46" s="25"/>
    </row>
    <row r="47" spans="1:16" x14ac:dyDescent="0.25">
      <c r="A47" s="6" t="s">
        <v>153</v>
      </c>
      <c r="B47" s="21" t="s">
        <v>149</v>
      </c>
      <c r="C47" s="22" t="s">
        <v>132</v>
      </c>
      <c r="D47" s="23">
        <f t="shared" si="0"/>
        <v>186.47256751249441</v>
      </c>
      <c r="E47" s="24">
        <v>6.9454919365499995E-2</v>
      </c>
      <c r="F47" s="25"/>
    </row>
    <row r="48" spans="1:16" x14ac:dyDescent="0.25">
      <c r="A48" s="6" t="s">
        <v>155</v>
      </c>
      <c r="B48" s="21" t="s">
        <v>78</v>
      </c>
      <c r="C48" s="22" t="s">
        <v>132</v>
      </c>
      <c r="D48" s="23">
        <f t="shared" si="0"/>
        <v>2183.1413882152565</v>
      </c>
      <c r="E48" s="24">
        <v>0.81314861003250005</v>
      </c>
      <c r="F48" s="25"/>
    </row>
    <row r="49" spans="1:16" ht="31.5" x14ac:dyDescent="0.25">
      <c r="A49" s="6" t="s">
        <v>157</v>
      </c>
      <c r="B49" s="21" t="s">
        <v>152</v>
      </c>
      <c r="C49" s="22" t="s">
        <v>132</v>
      </c>
      <c r="D49" s="23">
        <f t="shared" si="0"/>
        <v>216.48909326587676</v>
      </c>
      <c r="E49" s="24">
        <v>8.0635091353499985E-2</v>
      </c>
      <c r="F49" s="25"/>
    </row>
    <row r="50" spans="1:16" ht="31.5" x14ac:dyDescent="0.25">
      <c r="A50" s="6" t="s">
        <v>159</v>
      </c>
      <c r="B50" s="21" t="s">
        <v>230</v>
      </c>
      <c r="C50" s="22" t="s">
        <v>132</v>
      </c>
      <c r="D50" s="23">
        <f t="shared" si="0"/>
        <v>471.25165626985438</v>
      </c>
      <c r="E50" s="24">
        <v>0.17552579569049997</v>
      </c>
      <c r="F50" s="25"/>
    </row>
    <row r="51" spans="1:16" ht="31.5" x14ac:dyDescent="0.25">
      <c r="A51" s="6" t="s">
        <v>161</v>
      </c>
      <c r="B51" s="21" t="s">
        <v>154</v>
      </c>
      <c r="C51" s="22" t="s">
        <v>132</v>
      </c>
      <c r="D51" s="23">
        <f t="shared" si="0"/>
        <v>172.16612987823839</v>
      </c>
      <c r="E51" s="24">
        <v>6.4126240270499998E-2</v>
      </c>
      <c r="F51" s="25"/>
    </row>
    <row r="52" spans="1:16" ht="31.5" x14ac:dyDescent="0.25">
      <c r="A52" s="6" t="s">
        <v>164</v>
      </c>
      <c r="B52" s="21" t="s">
        <v>156</v>
      </c>
      <c r="C52" s="22" t="s">
        <v>132</v>
      </c>
      <c r="D52" s="23">
        <f t="shared" si="0"/>
        <v>333.22602525759834</v>
      </c>
      <c r="E52" s="24">
        <v>0.12411577222049998</v>
      </c>
      <c r="F52" s="25"/>
    </row>
    <row r="53" spans="1:16" x14ac:dyDescent="0.25">
      <c r="A53" s="6" t="s">
        <v>166</v>
      </c>
      <c r="B53" s="21" t="s">
        <v>158</v>
      </c>
      <c r="C53" s="22" t="s">
        <v>132</v>
      </c>
      <c r="D53" s="23">
        <f t="shared" si="0"/>
        <v>67.744131414033589</v>
      </c>
      <c r="E53" s="24">
        <v>2.5232468494499994E-2</v>
      </c>
      <c r="F53" s="25"/>
    </row>
    <row r="54" spans="1:16" ht="31.5" x14ac:dyDescent="0.25">
      <c r="A54" s="6" t="s">
        <v>231</v>
      </c>
      <c r="B54" s="21" t="s">
        <v>160</v>
      </c>
      <c r="C54" s="22" t="s">
        <v>132</v>
      </c>
      <c r="D54" s="23">
        <f t="shared" si="0"/>
        <v>865.60546044228954</v>
      </c>
      <c r="E54" s="24">
        <v>0.32240966196449994</v>
      </c>
      <c r="F54" s="25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5">
      <c r="A55" s="6" t="s">
        <v>232</v>
      </c>
      <c r="B55" s="21" t="s">
        <v>162</v>
      </c>
      <c r="C55" s="22" t="s">
        <v>163</v>
      </c>
      <c r="D55" s="23">
        <f t="shared" si="0"/>
        <v>1469.4570987348047</v>
      </c>
      <c r="E55" s="24">
        <v>0.54732460471349997</v>
      </c>
      <c r="F55" s="25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25">
      <c r="A56" s="6" t="s">
        <v>233</v>
      </c>
      <c r="B56" s="21" t="s">
        <v>165</v>
      </c>
      <c r="C56" s="22" t="s">
        <v>57</v>
      </c>
      <c r="D56" s="23">
        <f t="shared" si="0"/>
        <v>1185.5987807014944</v>
      </c>
      <c r="E56" s="24">
        <v>0.44159668530299995</v>
      </c>
      <c r="F56" s="25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5">
      <c r="A57" s="6" t="s">
        <v>234</v>
      </c>
      <c r="B57" s="21" t="s">
        <v>167</v>
      </c>
      <c r="C57" s="22" t="s">
        <v>168</v>
      </c>
      <c r="D57" s="23">
        <f t="shared" si="0"/>
        <v>298.54266156733917</v>
      </c>
      <c r="E57" s="24">
        <v>0.11119735606649998</v>
      </c>
      <c r="F57" s="25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5">
      <c r="A58" s="15" t="s">
        <v>169</v>
      </c>
      <c r="B58" s="26" t="s">
        <v>170</v>
      </c>
      <c r="C58" s="1" t="s">
        <v>7</v>
      </c>
      <c r="D58" s="20" t="s">
        <v>7</v>
      </c>
      <c r="E58" s="24"/>
      <c r="F58" s="25"/>
    </row>
    <row r="59" spans="1:16" ht="31.5" x14ac:dyDescent="0.25">
      <c r="A59" s="6" t="s">
        <v>171</v>
      </c>
      <c r="B59" s="21" t="s">
        <v>172</v>
      </c>
      <c r="C59" s="1" t="s">
        <v>7</v>
      </c>
      <c r="D59" s="20" t="s">
        <v>7</v>
      </c>
      <c r="E59" s="24"/>
      <c r="F59" s="25"/>
    </row>
    <row r="60" spans="1:16" ht="31.5" x14ac:dyDescent="0.25">
      <c r="A60" s="6" t="s">
        <v>173</v>
      </c>
      <c r="B60" s="21" t="s">
        <v>72</v>
      </c>
      <c r="C60" s="27" t="s">
        <v>174</v>
      </c>
      <c r="D60" s="23">
        <f t="shared" ref="D60:D67" si="1">E60*E$2*4</f>
        <v>476.88125447520002</v>
      </c>
      <c r="E60" s="24">
        <v>0.17762263649999999</v>
      </c>
      <c r="F60" s="25"/>
    </row>
    <row r="61" spans="1:16" ht="31.5" x14ac:dyDescent="0.25">
      <c r="A61" s="6" t="s">
        <v>175</v>
      </c>
      <c r="B61" s="21" t="s">
        <v>176</v>
      </c>
      <c r="C61" s="27" t="s">
        <v>74</v>
      </c>
      <c r="D61" s="23">
        <f t="shared" si="1"/>
        <v>902.77520501280003</v>
      </c>
      <c r="E61" s="24">
        <v>0.33625417349999998</v>
      </c>
      <c r="F61" s="25"/>
    </row>
    <row r="62" spans="1:16" x14ac:dyDescent="0.25">
      <c r="A62" s="6" t="s">
        <v>177</v>
      </c>
      <c r="B62" s="21" t="s">
        <v>178</v>
      </c>
      <c r="C62" s="27" t="s">
        <v>59</v>
      </c>
      <c r="D62" s="23">
        <f t="shared" si="1"/>
        <v>230.94249430560001</v>
      </c>
      <c r="E62" s="24">
        <v>8.6018509499999993E-2</v>
      </c>
      <c r="F62" s="25"/>
    </row>
    <row r="63" spans="1:16" s="5" customFormat="1" ht="24.75" customHeight="1" x14ac:dyDescent="0.25">
      <c r="A63" s="6" t="s">
        <v>179</v>
      </c>
      <c r="B63" s="21" t="s">
        <v>75</v>
      </c>
      <c r="C63" s="27" t="s">
        <v>59</v>
      </c>
      <c r="D63" s="23">
        <f t="shared" si="1"/>
        <v>473.88200130239994</v>
      </c>
      <c r="E63" s="24">
        <v>0.17650551299999998</v>
      </c>
      <c r="F63" s="25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6" t="s">
        <v>180</v>
      </c>
      <c r="B64" s="21" t="s">
        <v>118</v>
      </c>
      <c r="C64" s="27" t="s">
        <v>132</v>
      </c>
      <c r="D64" s="23">
        <f t="shared" si="1"/>
        <v>122.96938008479999</v>
      </c>
      <c r="E64" s="24">
        <v>4.5802063499999997E-2</v>
      </c>
      <c r="F64" s="25"/>
    </row>
    <row r="65" spans="1:16" ht="31.5" x14ac:dyDescent="0.25">
      <c r="A65" s="6" t="s">
        <v>181</v>
      </c>
      <c r="B65" s="21" t="s">
        <v>182</v>
      </c>
      <c r="C65" s="27" t="s">
        <v>132</v>
      </c>
      <c r="D65" s="23">
        <f t="shared" si="1"/>
        <v>647.83868532479994</v>
      </c>
      <c r="E65" s="24">
        <v>0.24129867599999996</v>
      </c>
      <c r="F65" s="25"/>
    </row>
    <row r="66" spans="1:16" x14ac:dyDescent="0.25">
      <c r="A66" s="6" t="s">
        <v>183</v>
      </c>
      <c r="B66" s="21" t="s">
        <v>184</v>
      </c>
      <c r="C66" s="27" t="s">
        <v>73</v>
      </c>
      <c r="D66" s="23">
        <f t="shared" si="1"/>
        <v>131.96713960319997</v>
      </c>
      <c r="E66" s="24">
        <v>4.9153433999999989E-2</v>
      </c>
      <c r="F66" s="25"/>
    </row>
    <row r="67" spans="1:16" x14ac:dyDescent="0.25">
      <c r="A67" s="6" t="s">
        <v>185</v>
      </c>
      <c r="B67" s="21" t="s">
        <v>186</v>
      </c>
      <c r="C67" s="27" t="s">
        <v>69</v>
      </c>
      <c r="D67" s="23">
        <f t="shared" si="1"/>
        <v>101.97460787520001</v>
      </c>
      <c r="E67" s="24">
        <v>3.7982199000000001E-2</v>
      </c>
      <c r="F67" s="25"/>
    </row>
    <row r="68" spans="1:16" ht="31.5" x14ac:dyDescent="0.25">
      <c r="A68" s="6" t="s">
        <v>56</v>
      </c>
      <c r="B68" s="21" t="s">
        <v>187</v>
      </c>
      <c r="C68" s="1" t="s">
        <v>7</v>
      </c>
      <c r="D68" s="20" t="s">
        <v>7</v>
      </c>
      <c r="E68" s="24"/>
      <c r="F68" s="25"/>
    </row>
    <row r="69" spans="1:16" s="5" customFormat="1" ht="29.25" customHeight="1" x14ac:dyDescent="0.25">
      <c r="A69" s="6" t="s">
        <v>188</v>
      </c>
      <c r="B69" s="21" t="s">
        <v>189</v>
      </c>
      <c r="C69" s="27" t="s">
        <v>74</v>
      </c>
      <c r="D69" s="23">
        <f t="shared" ref="D69:D74" si="2">E69*E$2*4</f>
        <v>803.79985031039996</v>
      </c>
      <c r="E69" s="24">
        <v>0.29938909799999996</v>
      </c>
      <c r="F69" s="25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6" t="s">
        <v>190</v>
      </c>
      <c r="B70" s="21" t="s">
        <v>191</v>
      </c>
      <c r="C70" s="27" t="s">
        <v>74</v>
      </c>
      <c r="D70" s="23">
        <f t="shared" si="2"/>
        <v>1925.5205369376001</v>
      </c>
      <c r="E70" s="24">
        <v>0.71719328699999996</v>
      </c>
      <c r="F70" s="25"/>
    </row>
    <row r="71" spans="1:16" x14ac:dyDescent="0.25">
      <c r="A71" s="6" t="s">
        <v>192</v>
      </c>
      <c r="B71" s="21" t="s">
        <v>76</v>
      </c>
      <c r="C71" s="27" t="s">
        <v>193</v>
      </c>
      <c r="D71" s="23">
        <f t="shared" si="2"/>
        <v>170.95743084960003</v>
      </c>
      <c r="E71" s="24">
        <v>6.3676039500000003E-2</v>
      </c>
      <c r="F71" s="25"/>
    </row>
    <row r="72" spans="1:16" x14ac:dyDescent="0.25">
      <c r="A72" s="6" t="s">
        <v>194</v>
      </c>
      <c r="B72" s="21" t="s">
        <v>195</v>
      </c>
      <c r="C72" s="27" t="s">
        <v>73</v>
      </c>
      <c r="D72" s="23">
        <f t="shared" si="2"/>
        <v>71.982076147200004</v>
      </c>
      <c r="E72" s="24">
        <v>2.6810964E-2</v>
      </c>
      <c r="F72" s="25"/>
    </row>
    <row r="73" spans="1:16" x14ac:dyDescent="0.25">
      <c r="A73" s="6" t="s">
        <v>196</v>
      </c>
      <c r="B73" s="21" t="s">
        <v>197</v>
      </c>
      <c r="C73" s="27" t="s">
        <v>58</v>
      </c>
      <c r="D73" s="23">
        <f t="shared" si="2"/>
        <v>851.7879010751999</v>
      </c>
      <c r="E73" s="24">
        <v>0.31726307399999992</v>
      </c>
      <c r="F73" s="25"/>
    </row>
    <row r="74" spans="1:16" x14ac:dyDescent="0.25">
      <c r="A74" s="6" t="s">
        <v>198</v>
      </c>
      <c r="B74" s="21" t="s">
        <v>199</v>
      </c>
      <c r="C74" s="27" t="s">
        <v>74</v>
      </c>
      <c r="D74" s="23">
        <f t="shared" si="2"/>
        <v>35.991038073600002</v>
      </c>
      <c r="E74" s="24">
        <v>1.3405482E-2</v>
      </c>
      <c r="F74" s="25"/>
    </row>
    <row r="75" spans="1:16" s="5" customFormat="1" ht="39.75" customHeight="1" x14ac:dyDescent="0.25">
      <c r="A75" s="15" t="s">
        <v>200</v>
      </c>
      <c r="B75" s="26" t="s">
        <v>201</v>
      </c>
      <c r="C75" s="1" t="s">
        <v>7</v>
      </c>
      <c r="D75" s="20" t="s">
        <v>7</v>
      </c>
      <c r="E75" s="24"/>
      <c r="F75" s="25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6" t="s">
        <v>50</v>
      </c>
      <c r="B76" s="28" t="s">
        <v>71</v>
      </c>
      <c r="C76" s="1" t="s">
        <v>202</v>
      </c>
      <c r="D76" s="23">
        <f t="shared" ref="D76:D77" si="3">E76*E$2*4</f>
        <v>166.1076384691824</v>
      </c>
      <c r="E76" s="24">
        <v>6.1869650800499998E-2</v>
      </c>
      <c r="F76" s="25"/>
    </row>
    <row r="77" spans="1:16" x14ac:dyDescent="0.25">
      <c r="A77" s="6" t="s">
        <v>203</v>
      </c>
      <c r="B77" s="29" t="s">
        <v>70</v>
      </c>
      <c r="C77" s="22" t="s">
        <v>132</v>
      </c>
      <c r="D77" s="23">
        <f t="shared" si="3"/>
        <v>89.242778156664002</v>
      </c>
      <c r="E77" s="24">
        <v>3.32400097425E-2</v>
      </c>
      <c r="F77" s="25"/>
    </row>
    <row r="78" spans="1:16" ht="31.5" x14ac:dyDescent="0.25">
      <c r="A78" s="15" t="s">
        <v>204</v>
      </c>
      <c r="B78" s="26" t="s">
        <v>205</v>
      </c>
      <c r="C78" s="1" t="s">
        <v>7</v>
      </c>
      <c r="D78" s="20" t="s">
        <v>7</v>
      </c>
      <c r="E78" s="30"/>
      <c r="F78" s="31"/>
    </row>
    <row r="79" spans="1:16" ht="31.5" x14ac:dyDescent="0.25">
      <c r="A79" s="6" t="s">
        <v>51</v>
      </c>
      <c r="B79" s="32" t="s">
        <v>206</v>
      </c>
      <c r="C79" s="33" t="s">
        <v>207</v>
      </c>
      <c r="D79" s="23">
        <f t="shared" ref="D79:D80" si="4">E79*E$2*4</f>
        <v>65.128782647351997</v>
      </c>
      <c r="E79" s="30">
        <v>2.4258336802499999E-2</v>
      </c>
      <c r="F79" s="31"/>
    </row>
    <row r="80" spans="1:16" s="5" customFormat="1" x14ac:dyDescent="0.25">
      <c r="A80" s="6" t="s">
        <v>208</v>
      </c>
      <c r="B80" s="32" t="s">
        <v>209</v>
      </c>
      <c r="C80" s="27" t="s">
        <v>132</v>
      </c>
      <c r="D80" s="23">
        <f t="shared" si="4"/>
        <v>186.94644951379675</v>
      </c>
      <c r="E80" s="30">
        <v>6.9631424878499978E-2</v>
      </c>
      <c r="F80" s="31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15" t="s">
        <v>210</v>
      </c>
      <c r="B81" s="34" t="s">
        <v>211</v>
      </c>
      <c r="C81" s="27"/>
      <c r="D81" s="20" t="s">
        <v>7</v>
      </c>
      <c r="E81" s="30"/>
      <c r="F81" s="31"/>
    </row>
    <row r="82" spans="1:16" ht="31.5" x14ac:dyDescent="0.25">
      <c r="A82" s="6" t="s">
        <v>53</v>
      </c>
      <c r="B82" s="32" t="s">
        <v>212</v>
      </c>
      <c r="C82" s="27" t="s">
        <v>60</v>
      </c>
      <c r="D82" s="23">
        <f t="shared" ref="D82:D86" si="5">E82*E$2*4</f>
        <v>2132.1690805435201</v>
      </c>
      <c r="E82" s="24">
        <v>0.79416309614999991</v>
      </c>
      <c r="F82" s="25"/>
    </row>
    <row r="83" spans="1:16" ht="31.5" x14ac:dyDescent="0.25">
      <c r="A83" s="6" t="s">
        <v>213</v>
      </c>
      <c r="B83" s="32" t="s">
        <v>214</v>
      </c>
      <c r="C83" s="27" t="s">
        <v>59</v>
      </c>
      <c r="D83" s="23">
        <f t="shared" si="5"/>
        <v>851.48797575791991</v>
      </c>
      <c r="E83" s="24">
        <v>0.31715136164999996</v>
      </c>
      <c r="F83" s="25"/>
    </row>
    <row r="84" spans="1:16" x14ac:dyDescent="0.25">
      <c r="A84" s="6" t="s">
        <v>63</v>
      </c>
      <c r="B84" s="32" t="s">
        <v>215</v>
      </c>
      <c r="C84" s="27" t="s">
        <v>57</v>
      </c>
      <c r="D84" s="23">
        <f t="shared" si="5"/>
        <v>161.95967133119998</v>
      </c>
      <c r="E84" s="24">
        <v>6.032466899999999E-2</v>
      </c>
      <c r="F84" s="25"/>
    </row>
    <row r="85" spans="1:16" x14ac:dyDescent="0.25">
      <c r="A85" s="6" t="s">
        <v>122</v>
      </c>
      <c r="B85" s="32" t="s">
        <v>216</v>
      </c>
      <c r="C85" s="27" t="s">
        <v>58</v>
      </c>
      <c r="D85" s="23">
        <f t="shared" si="5"/>
        <v>77.380731858239997</v>
      </c>
      <c r="E85" s="24">
        <v>2.8821786299999996E-2</v>
      </c>
      <c r="F85" s="25"/>
    </row>
    <row r="86" spans="1:16" s="5" customFormat="1" x14ac:dyDescent="0.25">
      <c r="A86" s="6" t="s">
        <v>124</v>
      </c>
      <c r="B86" s="32" t="s">
        <v>217</v>
      </c>
      <c r="C86" s="27" t="s">
        <v>61</v>
      </c>
      <c r="D86" s="23">
        <f t="shared" si="5"/>
        <v>32.39193426624</v>
      </c>
      <c r="E86" s="24">
        <v>1.2064933799999998E-2</v>
      </c>
      <c r="F86" s="25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6" t="s">
        <v>126</v>
      </c>
      <c r="B87" s="32" t="s">
        <v>218</v>
      </c>
      <c r="C87" s="27"/>
      <c r="D87" s="20" t="s">
        <v>7</v>
      </c>
      <c r="E87" s="24"/>
      <c r="F87" s="25"/>
    </row>
    <row r="88" spans="1:16" x14ac:dyDescent="0.25">
      <c r="A88" s="6" t="s">
        <v>219</v>
      </c>
      <c r="B88" s="32" t="s">
        <v>221</v>
      </c>
      <c r="C88" s="27" t="s">
        <v>61</v>
      </c>
      <c r="D88" s="23">
        <f t="shared" ref="D88:D89" si="6">E88*E$2*4</f>
        <v>8.3979088838399996</v>
      </c>
      <c r="E88" s="24">
        <v>3.1279457999999999E-3</v>
      </c>
      <c r="F88" s="25"/>
    </row>
    <row r="89" spans="1:16" x14ac:dyDescent="0.25">
      <c r="A89" s="6" t="s">
        <v>220</v>
      </c>
      <c r="B89" s="32" t="s">
        <v>222</v>
      </c>
      <c r="C89" s="27" t="s">
        <v>61</v>
      </c>
      <c r="D89" s="23">
        <f t="shared" si="6"/>
        <v>0.29992531728000005</v>
      </c>
      <c r="E89" s="24">
        <v>1.1171235E-4</v>
      </c>
      <c r="F89" s="25"/>
    </row>
    <row r="90" spans="1:16" x14ac:dyDescent="0.25">
      <c r="A90" s="15" t="s">
        <v>223</v>
      </c>
      <c r="B90" s="26" t="s">
        <v>224</v>
      </c>
      <c r="C90" s="1" t="s">
        <v>7</v>
      </c>
      <c r="D90" s="20" t="s">
        <v>7</v>
      </c>
      <c r="E90" s="24"/>
      <c r="F90" s="25"/>
    </row>
    <row r="91" spans="1:16" x14ac:dyDescent="0.25">
      <c r="A91" s="6" t="s">
        <v>54</v>
      </c>
      <c r="B91" s="29" t="s">
        <v>225</v>
      </c>
      <c r="C91" s="22" t="s">
        <v>52</v>
      </c>
      <c r="D91" s="23">
        <f t="shared" ref="D91:D93" si="7">E91*E$2*4</f>
        <v>2654.3390579279999</v>
      </c>
      <c r="E91" s="30">
        <v>0.98865429749999989</v>
      </c>
      <c r="F91" s="31"/>
    </row>
    <row r="92" spans="1:16" x14ac:dyDescent="0.25">
      <c r="A92" s="6" t="s">
        <v>226</v>
      </c>
      <c r="B92" s="29" t="s">
        <v>66</v>
      </c>
      <c r="C92" s="1"/>
      <c r="D92" s="23">
        <f t="shared" si="7"/>
        <v>3675.2848379491202</v>
      </c>
      <c r="E92" s="24">
        <v>1.3689231368999999</v>
      </c>
      <c r="F92" s="31"/>
    </row>
    <row r="93" spans="1:16" x14ac:dyDescent="0.25">
      <c r="A93" s="6" t="s">
        <v>64</v>
      </c>
      <c r="B93" s="29" t="s">
        <v>227</v>
      </c>
      <c r="C93" s="1"/>
      <c r="D93" s="23">
        <f t="shared" si="7"/>
        <v>2349.4649729128801</v>
      </c>
      <c r="E93" s="30">
        <v>0.87509869372499993</v>
      </c>
      <c r="F93" s="25"/>
    </row>
    <row r="94" spans="1:16" x14ac:dyDescent="0.25">
      <c r="A94" s="6"/>
      <c r="B94" s="3" t="s">
        <v>83</v>
      </c>
      <c r="C94" s="1" t="s">
        <v>15</v>
      </c>
      <c r="D94" s="8">
        <f>SUM(D29:D57)+SUM(D60:D67)+SUM(D69:D74)+SUM(D76:D77)+SUM(D79:D80)+SUM(D82:D86)+SUM(D88:D89)+SUM(D91:D93)</f>
        <v>34361.786764324759</v>
      </c>
      <c r="E94" s="35">
        <f>SUM(E29:E57)+SUM(E60:E67)+SUM(E69:E74)+SUM(E76:E77)+SUM(E79:E80)+SUM(E82:E86)+SUM(E88:E89)+SUM(E91:E93)</f>
        <v>12.798639289453499</v>
      </c>
      <c r="F94" s="35">
        <f>SUM(F29:F57)+SUM(F60:F67)+SUM(F69:F74)+SUM(F76:F77)+SUM(F79:F80)+SUM(F82:F86)+SUM(F88:F89)+SUM(F91:F93)</f>
        <v>0</v>
      </c>
    </row>
    <row r="95" spans="1:16" x14ac:dyDescent="0.25">
      <c r="A95" s="37" t="s">
        <v>84</v>
      </c>
      <c r="B95" s="37"/>
      <c r="C95" s="37"/>
      <c r="D95" s="37"/>
    </row>
    <row r="96" spans="1:16" x14ac:dyDescent="0.25">
      <c r="A96" s="6" t="s">
        <v>85</v>
      </c>
      <c r="B96" s="1" t="s">
        <v>86</v>
      </c>
      <c r="C96" s="1" t="s">
        <v>87</v>
      </c>
      <c r="D96" s="1">
        <v>0</v>
      </c>
      <c r="E96" s="14" t="s">
        <v>119</v>
      </c>
    </row>
    <row r="97" spans="1:5" x14ac:dyDescent="0.25">
      <c r="A97" s="6" t="s">
        <v>88</v>
      </c>
      <c r="B97" s="1" t="s">
        <v>89</v>
      </c>
      <c r="C97" s="1" t="s">
        <v>87</v>
      </c>
      <c r="D97" s="1">
        <v>0</v>
      </c>
      <c r="E97" s="14" t="s">
        <v>119</v>
      </c>
    </row>
    <row r="98" spans="1:5" x14ac:dyDescent="0.25">
      <c r="A98" s="6" t="s">
        <v>90</v>
      </c>
      <c r="B98" s="1" t="s">
        <v>91</v>
      </c>
      <c r="C98" s="1" t="s">
        <v>87</v>
      </c>
      <c r="D98" s="1">
        <f>'[1]2018 непоср.'!$AC$46</f>
        <v>0</v>
      </c>
      <c r="E98" s="14" t="s">
        <v>119</v>
      </c>
    </row>
    <row r="99" spans="1:5" x14ac:dyDescent="0.25">
      <c r="A99" s="6" t="s">
        <v>92</v>
      </c>
      <c r="B99" s="1" t="s">
        <v>93</v>
      </c>
      <c r="C99" s="1" t="s">
        <v>15</v>
      </c>
      <c r="D99" s="1">
        <v>-3275.48</v>
      </c>
      <c r="E99" s="14" t="s">
        <v>119</v>
      </c>
    </row>
    <row r="100" spans="1:5" x14ac:dyDescent="0.25">
      <c r="A100" s="37" t="s">
        <v>94</v>
      </c>
      <c r="B100" s="37"/>
      <c r="C100" s="37"/>
      <c r="D100" s="37"/>
    </row>
    <row r="101" spans="1:5" ht="31.5" x14ac:dyDescent="0.25">
      <c r="A101" s="6" t="s">
        <v>95</v>
      </c>
      <c r="B101" s="1" t="s">
        <v>14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97</v>
      </c>
      <c r="B102" s="1" t="s">
        <v>17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98</v>
      </c>
      <c r="B103" s="1" t="s">
        <v>19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99</v>
      </c>
      <c r="B104" s="1" t="s">
        <v>43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100</v>
      </c>
      <c r="B105" s="1" t="s">
        <v>101</v>
      </c>
      <c r="C105" s="1" t="s">
        <v>15</v>
      </c>
      <c r="D105" s="1">
        <v>0</v>
      </c>
      <c r="E105" s="14" t="s">
        <v>96</v>
      </c>
    </row>
    <row r="106" spans="1:5" ht="31.5" x14ac:dyDescent="0.25">
      <c r="A106" s="6" t="s">
        <v>102</v>
      </c>
      <c r="B106" s="1" t="s">
        <v>47</v>
      </c>
      <c r="C106" s="1" t="s">
        <v>15</v>
      </c>
      <c r="D106" s="1">
        <v>0</v>
      </c>
      <c r="E106" s="14" t="s">
        <v>96</v>
      </c>
    </row>
    <row r="107" spans="1:5" x14ac:dyDescent="0.25">
      <c r="A107" s="37" t="s">
        <v>103</v>
      </c>
      <c r="B107" s="37"/>
      <c r="C107" s="37"/>
      <c r="D107" s="37"/>
      <c r="E107" s="7"/>
    </row>
    <row r="108" spans="1:5" ht="31.5" x14ac:dyDescent="0.25">
      <c r="A108" s="6" t="s">
        <v>104</v>
      </c>
      <c r="B108" s="1" t="s">
        <v>86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105</v>
      </c>
      <c r="B109" s="1" t="s">
        <v>89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106</v>
      </c>
      <c r="B110" s="1" t="s">
        <v>107</v>
      </c>
      <c r="C110" s="1" t="s">
        <v>87</v>
      </c>
      <c r="D110" s="1">
        <v>0</v>
      </c>
      <c r="E110" s="14" t="s">
        <v>96</v>
      </c>
    </row>
    <row r="111" spans="1:5" ht="31.5" x14ac:dyDescent="0.25">
      <c r="A111" s="6" t="s">
        <v>108</v>
      </c>
      <c r="B111" s="1" t="s">
        <v>93</v>
      </c>
      <c r="C111" s="1" t="s">
        <v>15</v>
      </c>
      <c r="D111" s="1">
        <v>0</v>
      </c>
      <c r="E111" s="14" t="s">
        <v>96</v>
      </c>
    </row>
    <row r="112" spans="1:5" x14ac:dyDescent="0.25">
      <c r="A112" s="37" t="s">
        <v>109</v>
      </c>
      <c r="B112" s="37"/>
      <c r="C112" s="37"/>
      <c r="D112" s="37"/>
    </row>
    <row r="113" spans="1:5" x14ac:dyDescent="0.25">
      <c r="A113" s="6" t="s">
        <v>110</v>
      </c>
      <c r="B113" s="1" t="s">
        <v>111</v>
      </c>
      <c r="C113" s="1" t="s">
        <v>87</v>
      </c>
      <c r="D113" s="1">
        <v>3</v>
      </c>
      <c r="E113" s="14" t="s">
        <v>112</v>
      </c>
    </row>
    <row r="114" spans="1:5" x14ac:dyDescent="0.25">
      <c r="A114" s="6" t="s">
        <v>113</v>
      </c>
      <c r="B114" s="1" t="s">
        <v>114</v>
      </c>
      <c r="C114" s="1" t="s">
        <v>87</v>
      </c>
      <c r="D114" s="1">
        <v>0</v>
      </c>
      <c r="E114" s="14" t="s">
        <v>112</v>
      </c>
    </row>
    <row r="115" spans="1:5" ht="31.5" x14ac:dyDescent="0.25">
      <c r="A115" s="6" t="s">
        <v>115</v>
      </c>
      <c r="B115" s="1" t="s">
        <v>116</v>
      </c>
      <c r="C115" s="1" t="s">
        <v>15</v>
      </c>
      <c r="D115" s="1">
        <v>0</v>
      </c>
      <c r="E115" s="14" t="s">
        <v>112</v>
      </c>
    </row>
  </sheetData>
  <sheetProtection password="CC29" sheet="1" objects="1" scenarios="1" selectLockedCells="1" selectUnlockedCells="1"/>
  <mergeCells count="9">
    <mergeCell ref="A107:D107"/>
    <mergeCell ref="A112:D112"/>
    <mergeCell ref="E27:E28"/>
    <mergeCell ref="F27:F28"/>
    <mergeCell ref="A2:D2"/>
    <mergeCell ref="A8:D8"/>
    <mergeCell ref="A26:D26"/>
    <mergeCell ref="A95:D95"/>
    <mergeCell ref="A100:D100"/>
  </mergeCells>
  <pageMargins left="0.7" right="0.7" top="0.75" bottom="0.75" header="0.3" footer="0.3"/>
  <pageSetup paperSize="9" scale="39" orientation="portrait" horizontalDpi="180" verticalDpi="180" r:id="rId1"/>
  <rowBreaks count="2" manualBreakCount="2">
    <brk id="89" max="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2023-03-27T11:02:54Z</dcterms:modified>
</cp:coreProperties>
</file>