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форме'!$A$1:$D$136</definedName>
  </definedNames>
  <calcPr fullCalcOnLoad="1"/>
</workbook>
</file>

<file path=xl/sharedStrings.xml><?xml version="1.0" encoding="utf-8"?>
<sst xmlns="http://schemas.openxmlformats.org/spreadsheetml/2006/main" count="400" uniqueCount="280">
  <si>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</si>
  <si>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</si>
  <si>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</si>
  <si>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</si>
  <si>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</si>
  <si>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</si>
  <si>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</si>
  <si>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</si>
  <si>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</si>
  <si>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</si>
  <si>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</si>
  <si>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</si>
  <si>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</si>
  <si>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</si>
  <si>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</si>
  <si>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</si>
  <si>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</si>
  <si>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</si>
  <si>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</si>
  <si>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</si>
  <si>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</si>
  <si>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</si>
  <si>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</si>
  <si>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</si>
  <si>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</si>
  <si>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</si>
  <si>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</si>
  <si>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</si>
  <si>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</si>
  <si>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</si>
  <si>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</si>
  <si>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</si>
  <si>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</si>
  <si>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</si>
  <si>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</si>
  <si>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</si>
  <si>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</si>
  <si>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</si>
  <si>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</si>
  <si>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</si>
  <si>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</si>
  <si>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</si>
  <si>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</si>
  <si>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</si>
  <si>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</si>
  <si>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</si>
  <si>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</si>
  <si>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</si>
  <si>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</si>
  <si>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</si>
  <si>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</si>
  <si>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</si>
  <si>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</si>
  <si>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</si>
  <si>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</si>
  <si>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</si>
  <si>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</si>
  <si>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</si>
  <si>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</si>
  <si>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</si>
  <si>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</si>
  <si>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</si>
  <si>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</si>
  <si>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</si>
  <si>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</si>
  <si>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</si>
  <si>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</si>
  <si>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</si>
  <si>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</si>
  <si>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</si>
  <si>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</si>
  <si>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</si>
  <si>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</si>
  <si>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</si>
  <si>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26.3</t>
  </si>
  <si>
    <t>21.6</t>
  </si>
  <si>
    <t>24.6</t>
  </si>
  <si>
    <t>26.6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</si>
  <si>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</si>
  <si>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</si>
  <si>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</si>
  <si>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</si>
  <si>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</si>
  <si>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</si>
  <si>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</si>
  <si>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</si>
  <si>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</si>
  <si>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</si>
  <si>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</si>
  <si>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</si>
  <si>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</si>
  <si>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</si>
  <si>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</si>
  <si>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</si>
  <si>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</si>
  <si>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 остатки денежных средств (на конец периода)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</si>
  <si>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</si>
  <si>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</si>
  <si>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</si>
  <si>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</si>
  <si>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</si>
  <si>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</si>
  <si>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</si>
  <si>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</si>
  <si>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</si>
  <si>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</si>
  <si>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</si>
  <si>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Профилактический осмотр мусоропровода</t>
  </si>
  <si>
    <t>Протирка стен, дверей, потолка кабины лифта</t>
  </si>
  <si>
    <t>Мытьё пола кабины лифта</t>
  </si>
  <si>
    <t>Ремонт мусоропроводных карманов</t>
  </si>
  <si>
    <t>Техническое освидетельствование лифта</t>
  </si>
  <si>
    <t>Мехуборка (асфальт) в зимний период</t>
  </si>
  <si>
    <t>Дезинфекция элементов ствола мусоропровода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</si>
  <si>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</si>
  <si>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</si>
  <si>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</si>
  <si>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</si>
  <si>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</si>
  <si>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</si>
  <si>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</si>
  <si>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</si>
  <si>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</si>
  <si>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</si>
  <si>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</si>
  <si>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</si>
  <si>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</si>
  <si>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</si>
  <si>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</si>
  <si>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</si>
  <si>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</si>
  <si>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21.14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</si>
  <si>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</si>
  <si>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</si>
  <si>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</si>
  <si>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</si>
  <si>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</si>
  <si>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</si>
  <si>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</si>
  <si>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</si>
  <si>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</si>
  <si>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</si>
  <si>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</si>
  <si>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</si>
  <si>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</si>
  <si>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</si>
  <si>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</si>
  <si>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</si>
  <si>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</si>
  <si>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</si>
  <si>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</si>
  <si>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</si>
  <si>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</si>
  <si>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</si>
  <si>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</si>
  <si>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</si>
  <si>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</si>
  <si>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</si>
  <si>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Ремонт почтовых ящиков</t>
  </si>
  <si>
    <t>21.30</t>
  </si>
  <si>
    <t>Обследование спец.организациями</t>
  </si>
  <si>
    <t>21.31</t>
  </si>
  <si>
    <t>Содержание систем внутридомового газового оборудования</t>
  </si>
  <si>
    <t>по графику</t>
  </si>
  <si>
    <t>21.32</t>
  </si>
  <si>
    <t>Ремонт и обслуживание кол.приборов учета тепловой энергии</t>
  </si>
  <si>
    <t>21.33</t>
  </si>
  <si>
    <t>Ремонт и обслуживание кол.приборов учета хол.воды</t>
  </si>
  <si>
    <t>21.34</t>
  </si>
  <si>
    <t>Поверка приборов учета тепловой энергии</t>
  </si>
  <si>
    <t>1 раз в 4 года</t>
  </si>
  <si>
    <t>21.35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</si>
  <si>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</si>
  <si>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</si>
  <si>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</si>
  <si>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</si>
  <si>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</si>
  <si>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</si>
  <si>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</si>
  <si>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</si>
  <si>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</si>
  <si>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</si>
  <si>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</si>
  <si>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</si>
  <si>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</si>
  <si>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</si>
  <si>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</si>
  <si>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</si>
  <si>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</si>
  <si>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</si>
  <si>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</si>
  <si>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</si>
  <si>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</si>
  <si>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</si>
  <si>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</si>
  <si>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</si>
  <si>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</si>
  <si>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Покос травы на земельном участке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</si>
  <si>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</si>
  <si>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</si>
  <si>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</si>
  <si>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</si>
  <si>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</si>
  <si>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</si>
  <si>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</si>
  <si>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</si>
  <si>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</si>
  <si>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</si>
  <si>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</si>
  <si>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</si>
  <si>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Содержание мусоропровода</t>
  </si>
  <si>
    <t>Удаление мусора из мусороприемных камер</t>
  </si>
  <si>
    <t>24.2</t>
  </si>
  <si>
    <t>Влажное подметание пола мусороприемных камер</t>
  </si>
  <si>
    <t>24.4</t>
  </si>
  <si>
    <t>Уборка загрузочных клапанов мусоропровода</t>
  </si>
  <si>
    <t>24.5</t>
  </si>
  <si>
    <t>Уборка мусороприёмных камер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</si>
  <si>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</si>
  <si>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</si>
  <si>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</si>
  <si>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</si>
  <si>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</si>
  <si>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</si>
  <si>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>26.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</si>
  <si>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</si>
  <si>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</si>
  <si>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26.2</t>
  </si>
  <si>
    <t>Влажное подметание пола кабины лифтов</t>
  </si>
  <si>
    <t>26.4</t>
  </si>
  <si>
    <t>26.5</t>
  </si>
  <si>
    <t>Мытьё стен, дверей, потолка кабины лифта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</si>
  <si>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</si>
  <si>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</si>
  <si>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</si>
  <si>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</si>
  <si>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</si>
  <si>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</si>
  <si>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</si>
  <si>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</si>
  <si>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</si>
  <si>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</si>
  <si>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Влажная протирка элементов лестничных клеток</t>
  </si>
  <si>
    <t>27.5.1</t>
  </si>
  <si>
    <t xml:space="preserve">     двери</t>
  </si>
  <si>
    <t>27.5.2</t>
  </si>
  <si>
    <t xml:space="preserve">     перила</t>
  </si>
  <si>
    <t>27.5.3</t>
  </si>
  <si>
    <t xml:space="preserve">     почтовые ящики</t>
  </si>
  <si>
    <t>27.5.4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</si>
  <si>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</si>
  <si>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</si>
  <si>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</si>
  <si>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</si>
  <si>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</si>
  <si>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</si>
  <si>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</si>
  <si>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</si>
  <si>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</si>
  <si>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</si>
  <si>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</si>
  <si>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</si>
  <si>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</si>
  <si>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</si>
  <si>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</si>
  <si>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</si>
  <si>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</si>
  <si>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</si>
  <si>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</si>
  <si>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</si>
  <si>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</si>
  <si>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</si>
  <si>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</si>
  <si>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</si>
  <si>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Отчет об исполнении управляющей организацией ООО "ГУК "Привокзальная" договора управления за 2022 год по дому № 15  ул. Ленина                                       в г. Липецке</t>
  </si>
  <si>
    <t>31.03.2023 г.</t>
  </si>
  <si>
    <t>01.01.2022 г.</t>
  </si>
  <si>
    <t>31.12.2022 г.</t>
  </si>
  <si>
    <t>01.01.22-31.10.22</t>
  </si>
  <si>
    <t>01.11.22-31.12.22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</si>
</sst>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vertical="center" wrapText="1"/>
    </xf>
    <xf numFmtId="4" fontId="42" fillId="0" borderId="12" xfId="0" applyNumberFormat="1" applyFont="1" applyFill="1" applyBorder="1" applyAlignment="1">
      <alignment horizontal="center" vertical="top" wrapText="1"/>
    </xf>
    <xf numFmtId="1" fontId="42" fillId="0" borderId="12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2" fontId="42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51;&#1077;&#1085;&#1080;&#1085;&#1072;,%20&#1076;.%2015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2126.14</v>
          </cell>
        </row>
        <row r="24">
          <cell r="D24">
            <v>-550394.769493804</v>
          </cell>
        </row>
        <row r="25">
          <cell r="D25">
            <v>84213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FI124">
            <v>69621.98121923274</v>
          </cell>
        </row>
        <row r="125">
          <cell r="FI125">
            <v>67197.27136547983</v>
          </cell>
        </row>
        <row r="126">
          <cell r="FI126">
            <v>11434.748886015139</v>
          </cell>
        </row>
      </sheetData>
      <sheetData sheetId="7">
        <row r="124">
          <cell r="FI124">
            <v>321164.2274159643</v>
          </cell>
        </row>
        <row r="125">
          <cell r="FI125">
            <v>309979.1095372258</v>
          </cell>
        </row>
        <row r="126">
          <cell r="FI126">
            <v>52748.17273740722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6"/>
  <sheetViews>
    <sheetView tabSelected="1" view="pageBreakPreview" zoomScaleNormal="90" zoomScaleSheetLayoutView="100" zoomScalePageLayoutView="0" workbookViewId="0" topLeftCell="A2">
      <selection activeCell="N8" sqref="N8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9.57421875" style="12" customWidth="1"/>
    <col min="5" max="5" width="18.7109375" style="2" hidden="1" customWidth="1"/>
    <col min="6" max="6" width="17.8515625" style="12" hidden="1" customWidth="1"/>
    <col min="7" max="7" width="8.7109375" style="12" hidden="1" customWidth="1"/>
    <col min="8" max="12" width="9.140625" style="12" hidden="1" customWidth="1"/>
    <col min="13" max="22" width="9.140625" style="12" customWidth="1"/>
    <col min="23" max="25" width="9.140625" style="3" customWidth="1"/>
    <col min="26" max="16384" width="9.140625" style="3" customWidth="1"/>
  </cols>
  <sheetData>
    <row r="1" ht="15.75">
      <c r="E1" s="2" t="s">
        <v>102</v>
      </c>
    </row>
    <row r="2" spans="1:22" s="6" customFormat="1" ht="33.75" customHeight="1">
      <c r="A2" s="37" t="s">
        <v>274</v>
      </c>
      <c r="B2" s="37"/>
      <c r="C2" s="37"/>
      <c r="D2" s="37"/>
      <c r="E2" s="2">
        <v>3941.26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275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276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277</v>
      </c>
    </row>
    <row r="8" spans="1:4" ht="42.75" customHeight="1">
      <c r="A8" s="36" t="s">
        <v>63</v>
      </c>
      <c r="B8" s="36"/>
      <c r="C8" s="36"/>
      <c r="D8" s="36"/>
    </row>
    <row r="9" spans="1:4" ht="15.75">
      <c r="A9" s="7" t="s">
        <v>17</v>
      </c>
      <c r="B9" s="1" t="s">
        <v>32</v>
      </c>
      <c r="C9" s="1" t="s">
        <v>33</v>
      </c>
      <c r="D9" s="20">
        <f>'[1]по форме'!$D$23</f>
        <v>2126.14</v>
      </c>
    </row>
    <row r="10" spans="1:4" ht="15.75">
      <c r="A10" s="7" t="s">
        <v>18</v>
      </c>
      <c r="B10" s="1" t="s">
        <v>34</v>
      </c>
      <c r="C10" s="1" t="s">
        <v>33</v>
      </c>
      <c r="D10" s="20">
        <f>'[1]по форме'!$D$24</f>
        <v>-550394.769493804</v>
      </c>
    </row>
    <row r="11" spans="1:4" ht="15.75">
      <c r="A11" s="7" t="s">
        <v>35</v>
      </c>
      <c r="B11" s="1" t="s">
        <v>36</v>
      </c>
      <c r="C11" s="1" t="s">
        <v>33</v>
      </c>
      <c r="D11" s="20">
        <f>'[1]по форме'!$D$25</f>
        <v>84213</v>
      </c>
    </row>
    <row r="12" spans="1:4" ht="31.5">
      <c r="A12" s="7" t="s">
        <v>37</v>
      </c>
      <c r="B12" s="1" t="s">
        <v>38</v>
      </c>
      <c r="C12" s="1" t="s">
        <v>33</v>
      </c>
      <c r="D12" s="20">
        <f>D13+D14+D15</f>
        <v>832145.511161325</v>
      </c>
    </row>
    <row r="13" spans="1:4" ht="15.75">
      <c r="A13" s="7" t="s">
        <v>54</v>
      </c>
      <c r="B13" s="10" t="s">
        <v>39</v>
      </c>
      <c r="C13" s="1" t="s">
        <v>33</v>
      </c>
      <c r="D13" s="20">
        <f>'[2]ГУК 2022'!$FI$125+'[2]ГУК 2021'!$FI$125</f>
        <v>377176.3809027056</v>
      </c>
    </row>
    <row r="14" spans="1:4" ht="15.75">
      <c r="A14" s="7" t="s">
        <v>55</v>
      </c>
      <c r="B14" s="10" t="s">
        <v>40</v>
      </c>
      <c r="C14" s="1" t="s">
        <v>33</v>
      </c>
      <c r="D14" s="20">
        <f>'[2]ГУК 2022'!$FI$124+'[2]ГУК 2021'!$FI$124</f>
        <v>390786.208635197</v>
      </c>
    </row>
    <row r="15" spans="1:4" ht="17.25" customHeight="1">
      <c r="A15" s="7" t="s">
        <v>56</v>
      </c>
      <c r="B15" s="10" t="s">
        <v>41</v>
      </c>
      <c r="C15" s="1" t="s">
        <v>33</v>
      </c>
      <c r="D15" s="20">
        <f>'[2]ГУК 2022'!$FI$126+'[2]ГУК 2021'!$FI$126</f>
        <v>64182.92162342236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805026.631161325</v>
      </c>
      <c r="E16" s="2">
        <v>805026.63</v>
      </c>
      <c r="F16" s="2">
        <f>D16-E16</f>
        <v>0.0011613250244408846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D12-D25+D120+D136</f>
        <v>805026.631161325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256758.00166752108</v>
      </c>
    </row>
    <row r="23" spans="1:4" ht="15.75">
      <c r="A23" s="10" t="s">
        <v>51</v>
      </c>
      <c r="B23" s="10" t="s">
        <v>59</v>
      </c>
      <c r="C23" s="10" t="s">
        <v>33</v>
      </c>
      <c r="D23" s="30">
        <v>850.24</v>
      </c>
    </row>
    <row r="24" spans="1:4" ht="15.75">
      <c r="A24" s="10" t="s">
        <v>52</v>
      </c>
      <c r="B24" s="10" t="s">
        <v>60</v>
      </c>
      <c r="C24" s="10" t="s">
        <v>33</v>
      </c>
      <c r="D24" s="30">
        <f>D22-D115</f>
        <v>-575387.509493804</v>
      </c>
    </row>
    <row r="25" spans="1:5" ht="15.75">
      <c r="A25" s="10" t="s">
        <v>53</v>
      </c>
      <c r="B25" s="10" t="s">
        <v>61</v>
      </c>
      <c r="C25" s="10" t="s">
        <v>33</v>
      </c>
      <c r="D25" s="30">
        <v>77918.88</v>
      </c>
      <c r="E25" s="2">
        <f>D25+F16</f>
        <v>77918.88116132503</v>
      </c>
    </row>
    <row r="26" spans="1:4" ht="35.25" customHeight="1">
      <c r="A26" s="36" t="s">
        <v>62</v>
      </c>
      <c r="B26" s="36"/>
      <c r="C26" s="36"/>
      <c r="D26" s="36"/>
    </row>
    <row r="27" spans="1:22" s="6" customFormat="1" ht="32.25" customHeight="1">
      <c r="A27" s="19" t="s">
        <v>22</v>
      </c>
      <c r="B27" s="4" t="s">
        <v>64</v>
      </c>
      <c r="C27" s="4" t="s">
        <v>117</v>
      </c>
      <c r="D27" s="13" t="s">
        <v>118</v>
      </c>
      <c r="E27" s="35" t="s">
        <v>278</v>
      </c>
      <c r="F27" s="35" t="s">
        <v>279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9" t="s">
        <v>119</v>
      </c>
      <c r="B28" s="14" t="s">
        <v>120</v>
      </c>
      <c r="C28" s="1" t="s">
        <v>27</v>
      </c>
      <c r="D28" s="15" t="s">
        <v>27</v>
      </c>
      <c r="E28" s="35"/>
      <c r="F28" s="35"/>
    </row>
    <row r="29" spans="1:6" ht="15.75">
      <c r="A29" s="7" t="s">
        <v>68</v>
      </c>
      <c r="B29" s="21" t="s">
        <v>121</v>
      </c>
      <c r="C29" s="22" t="s">
        <v>122</v>
      </c>
      <c r="D29" s="16">
        <f>E29*E$2*10+F29*E$2*2</f>
        <v>1616.5674008367123</v>
      </c>
      <c r="E29" s="23">
        <v>0.03370906203839999</v>
      </c>
      <c r="F29" s="24">
        <v>0.03653725234342175</v>
      </c>
    </row>
    <row r="30" spans="1:6" ht="15.75">
      <c r="A30" s="7" t="s">
        <v>70</v>
      </c>
      <c r="B30" s="21" t="s">
        <v>104</v>
      </c>
      <c r="C30" s="22" t="s">
        <v>122</v>
      </c>
      <c r="D30" s="16">
        <f aca="true" t="shared" si="0" ref="D30:D63">E30*E$2*10+F30*E$2*2</f>
        <v>1090.2821091179694</v>
      </c>
      <c r="E30" s="23">
        <v>0.022734831369599997</v>
      </c>
      <c r="F30" s="24">
        <v>0.02464228372150944</v>
      </c>
    </row>
    <row r="31" spans="1:6" ht="15.75">
      <c r="A31" s="7" t="s">
        <v>72</v>
      </c>
      <c r="B31" s="21" t="s">
        <v>123</v>
      </c>
      <c r="C31" s="22" t="s">
        <v>122</v>
      </c>
      <c r="D31" s="16">
        <f t="shared" si="0"/>
        <v>2949.2508166897874</v>
      </c>
      <c r="E31" s="23">
        <v>0.061498505224799986</v>
      </c>
      <c r="F31" s="24">
        <v>0.0666582298131607</v>
      </c>
    </row>
    <row r="32" spans="1:6" ht="15.75">
      <c r="A32" s="7" t="s">
        <v>114</v>
      </c>
      <c r="B32" s="21" t="s">
        <v>0</v>
      </c>
      <c r="C32" s="22" t="s">
        <v>122</v>
      </c>
      <c r="D32" s="16">
        <f t="shared" si="0"/>
        <v>30511.871656888943</v>
      </c>
      <c r="E32" s="23">
        <v>0.6362410710851999</v>
      </c>
      <c r="F32" s="24">
        <v>0.6896216969492482</v>
      </c>
    </row>
    <row r="33" spans="1:22" s="6" customFormat="1" ht="15.75">
      <c r="A33" s="7" t="s">
        <v>115</v>
      </c>
      <c r="B33" s="21" t="s">
        <v>124</v>
      </c>
      <c r="C33" s="22" t="s">
        <v>122</v>
      </c>
      <c r="D33" s="16">
        <f t="shared" si="0"/>
        <v>3524.1420748411538</v>
      </c>
      <c r="E33" s="23">
        <v>0.07348627949039999</v>
      </c>
      <c r="F33" s="24">
        <v>0.07965177833964456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75</v>
      </c>
      <c r="B34" s="21" t="s">
        <v>105</v>
      </c>
      <c r="C34" s="22" t="s">
        <v>122</v>
      </c>
      <c r="D34" s="16">
        <f t="shared" si="0"/>
        <v>18.855762840241592</v>
      </c>
      <c r="E34" s="23">
        <v>0.00039318501599999993</v>
      </c>
      <c r="F34" s="24">
        <v>0.0004261732388424</v>
      </c>
    </row>
    <row r="35" spans="1:6" ht="15.75">
      <c r="A35" s="7" t="s">
        <v>78</v>
      </c>
      <c r="B35" s="21" t="s">
        <v>15</v>
      </c>
      <c r="C35" s="22" t="s">
        <v>122</v>
      </c>
      <c r="D35" s="16">
        <f t="shared" si="0"/>
        <v>9752.14816385395</v>
      </c>
      <c r="E35" s="23">
        <v>0.20335419809459995</v>
      </c>
      <c r="F35" s="24">
        <v>0.2204156153147369</v>
      </c>
    </row>
    <row r="36" spans="1:6" ht="31.5">
      <c r="A36" s="7" t="s">
        <v>80</v>
      </c>
      <c r="B36" s="21" t="s">
        <v>125</v>
      </c>
      <c r="C36" s="22" t="s">
        <v>122</v>
      </c>
      <c r="D36" s="16">
        <f t="shared" si="0"/>
        <v>43.734894365560365</v>
      </c>
      <c r="E36" s="23">
        <v>0.0009119708009999998</v>
      </c>
      <c r="F36" s="24">
        <v>0.0009884851512039</v>
      </c>
    </row>
    <row r="37" spans="1:6" ht="15.75">
      <c r="A37" s="7" t="s">
        <v>81</v>
      </c>
      <c r="B37" s="21" t="s">
        <v>126</v>
      </c>
      <c r="C37" s="22" t="s">
        <v>122</v>
      </c>
      <c r="D37" s="16">
        <f t="shared" si="0"/>
        <v>7521.249534258368</v>
      </c>
      <c r="E37" s="23">
        <v>0.15683494979879997</v>
      </c>
      <c r="F37" s="24">
        <v>0.1699934020869193</v>
      </c>
    </row>
    <row r="38" spans="1:6" ht="15.75">
      <c r="A38" s="7" t="s">
        <v>116</v>
      </c>
      <c r="B38" s="21" t="s">
        <v>127</v>
      </c>
      <c r="C38" s="22" t="s">
        <v>122</v>
      </c>
      <c r="D38" s="16">
        <f t="shared" si="0"/>
        <v>18323.454179837772</v>
      </c>
      <c r="E38" s="23">
        <v>0.3820851845621999</v>
      </c>
      <c r="F38" s="24">
        <v>0.41414213154696855</v>
      </c>
    </row>
    <row r="39" spans="1:6" ht="31.5">
      <c r="A39" s="7" t="s">
        <v>82</v>
      </c>
      <c r="B39" s="21" t="s">
        <v>128</v>
      </c>
      <c r="C39" s="22" t="s">
        <v>122</v>
      </c>
      <c r="D39" s="16">
        <f t="shared" si="0"/>
        <v>232.97342531498498</v>
      </c>
      <c r="E39" s="23">
        <v>0.0048580193087999985</v>
      </c>
      <c r="F39" s="24">
        <v>0.0052656071288083185</v>
      </c>
    </row>
    <row r="40" spans="1:6" ht="31.5">
      <c r="A40" s="7" t="s">
        <v>83</v>
      </c>
      <c r="B40" s="21" t="s">
        <v>129</v>
      </c>
      <c r="C40" s="22" t="s">
        <v>122</v>
      </c>
      <c r="D40" s="16">
        <f t="shared" si="0"/>
        <v>841.5431709837825</v>
      </c>
      <c r="E40" s="23">
        <v>0.0175480657002</v>
      </c>
      <c r="F40" s="24">
        <v>0.01902034841244678</v>
      </c>
    </row>
    <row r="41" spans="1:6" ht="31.5">
      <c r="A41" s="7" t="s">
        <v>84</v>
      </c>
      <c r="B41" s="21" t="s">
        <v>130</v>
      </c>
      <c r="C41" s="22" t="s">
        <v>122</v>
      </c>
      <c r="D41" s="16">
        <f t="shared" si="0"/>
        <v>5049.259025902695</v>
      </c>
      <c r="E41" s="23">
        <v>0.10528839420119998</v>
      </c>
      <c r="F41" s="24">
        <v>0.11412209047468067</v>
      </c>
    </row>
    <row r="42" spans="1:6" ht="15.75">
      <c r="A42" s="7" t="s">
        <v>131</v>
      </c>
      <c r="B42" s="21" t="s">
        <v>110</v>
      </c>
      <c r="C42" s="22" t="s">
        <v>122</v>
      </c>
      <c r="D42" s="16">
        <f t="shared" si="0"/>
        <v>310.3344300789762</v>
      </c>
      <c r="E42" s="23">
        <v>0.0064711700549999985</v>
      </c>
      <c r="F42" s="24">
        <v>0.007014101222614499</v>
      </c>
    </row>
    <row r="43" spans="1:6" ht="15.75">
      <c r="A43" s="7" t="s">
        <v>132</v>
      </c>
      <c r="B43" s="21" t="s">
        <v>133</v>
      </c>
      <c r="C43" s="22" t="s">
        <v>122</v>
      </c>
      <c r="D43" s="16">
        <f t="shared" si="0"/>
        <v>9143.31653259015</v>
      </c>
      <c r="E43" s="23">
        <v>0.19065869080019995</v>
      </c>
      <c r="F43" s="24">
        <v>0.20665495495833675</v>
      </c>
    </row>
    <row r="44" spans="1:6" ht="15.75">
      <c r="A44" s="7" t="s">
        <v>134</v>
      </c>
      <c r="B44" s="21" t="s">
        <v>135</v>
      </c>
      <c r="C44" s="22" t="s">
        <v>122</v>
      </c>
      <c r="D44" s="16">
        <f t="shared" si="0"/>
        <v>16709.715143427096</v>
      </c>
      <c r="E44" s="23">
        <v>0.34843510027619995</v>
      </c>
      <c r="F44" s="24">
        <v>0.3776688051893732</v>
      </c>
    </row>
    <row r="45" spans="1:6" ht="15.75">
      <c r="A45" s="7" t="s">
        <v>136</v>
      </c>
      <c r="B45" s="21" t="s">
        <v>106</v>
      </c>
      <c r="C45" s="22" t="s">
        <v>122</v>
      </c>
      <c r="D45" s="16">
        <f t="shared" si="0"/>
        <v>9212.03531271903</v>
      </c>
      <c r="E45" s="23">
        <v>0.19209163174739996</v>
      </c>
      <c r="F45" s="24">
        <v>0.20820811965100683</v>
      </c>
    </row>
    <row r="46" spans="1:6" ht="31.5">
      <c r="A46" s="7" t="s">
        <v>137</v>
      </c>
      <c r="B46" s="21" t="s">
        <v>138</v>
      </c>
      <c r="C46" s="22" t="s">
        <v>122</v>
      </c>
      <c r="D46" s="16">
        <f t="shared" si="0"/>
        <v>257.5382941262998</v>
      </c>
      <c r="E46" s="23">
        <v>0.0053702520101999995</v>
      </c>
      <c r="F46" s="24">
        <v>0.00582081615385578</v>
      </c>
    </row>
    <row r="47" spans="1:6" ht="15.75">
      <c r="A47" s="7" t="s">
        <v>139</v>
      </c>
      <c r="B47" s="21" t="s">
        <v>140</v>
      </c>
      <c r="C47" s="22" t="s">
        <v>122</v>
      </c>
      <c r="D47" s="16">
        <f t="shared" si="0"/>
        <v>2208.900239615302</v>
      </c>
      <c r="E47" s="23">
        <v>0.0460605324438</v>
      </c>
      <c r="F47" s="24">
        <v>0.04992501111583482</v>
      </c>
    </row>
    <row r="48" spans="1:6" ht="15.75">
      <c r="A48" s="7" t="s">
        <v>141</v>
      </c>
      <c r="B48" s="21" t="s">
        <v>14</v>
      </c>
      <c r="C48" s="22" t="s">
        <v>122</v>
      </c>
      <c r="D48" s="16">
        <f t="shared" si="0"/>
        <v>36344.220988970665</v>
      </c>
      <c r="E48" s="23">
        <v>0.7578586574369999</v>
      </c>
      <c r="F48" s="24">
        <v>0.8214429987959643</v>
      </c>
    </row>
    <row r="49" spans="1:6" ht="31.5">
      <c r="A49" s="7" t="s">
        <v>142</v>
      </c>
      <c r="B49" s="21" t="s">
        <v>143</v>
      </c>
      <c r="C49" s="22" t="s">
        <v>122</v>
      </c>
      <c r="D49" s="16">
        <f t="shared" si="0"/>
        <v>3780.632826587439</v>
      </c>
      <c r="E49" s="23">
        <v>0.07883468788859997</v>
      </c>
      <c r="F49" s="24">
        <v>0.08544891820245351</v>
      </c>
    </row>
    <row r="50" spans="1:6" ht="31.5">
      <c r="A50" s="7" t="s">
        <v>144</v>
      </c>
      <c r="B50" s="21" t="s">
        <v>145</v>
      </c>
      <c r="C50" s="22" t="s">
        <v>122</v>
      </c>
      <c r="D50" s="16">
        <f t="shared" si="0"/>
        <v>8229.650068742445</v>
      </c>
      <c r="E50" s="23">
        <v>0.17160669241379997</v>
      </c>
      <c r="F50" s="24">
        <v>0.1860044939073178</v>
      </c>
    </row>
    <row r="51" spans="1:6" ht="31.5">
      <c r="A51" s="7" t="s">
        <v>146</v>
      </c>
      <c r="B51" s="21" t="s">
        <v>147</v>
      </c>
      <c r="C51" s="22" t="s">
        <v>122</v>
      </c>
      <c r="D51" s="16">
        <f t="shared" si="0"/>
        <v>3006.6037619955227</v>
      </c>
      <c r="E51" s="23">
        <v>0.06269444298179999</v>
      </c>
      <c r="F51" s="24">
        <v>0.06795450674797301</v>
      </c>
    </row>
    <row r="52" spans="1:6" ht="31.5">
      <c r="A52" s="7" t="s">
        <v>148</v>
      </c>
      <c r="B52" s="21" t="s">
        <v>149</v>
      </c>
      <c r="C52" s="22" t="s">
        <v>122</v>
      </c>
      <c r="D52" s="16">
        <f t="shared" si="0"/>
        <v>5819.255052331559</v>
      </c>
      <c r="E52" s="23">
        <v>0.12134454120179998</v>
      </c>
      <c r="F52" s="24">
        <v>0.13152534820863102</v>
      </c>
    </row>
    <row r="53" spans="1:6" ht="15.75">
      <c r="A53" s="7" t="s">
        <v>150</v>
      </c>
      <c r="B53" s="21" t="s">
        <v>151</v>
      </c>
      <c r="C53" s="22" t="s">
        <v>79</v>
      </c>
      <c r="D53" s="16">
        <f t="shared" si="0"/>
        <v>16130.895601350681</v>
      </c>
      <c r="E53" s="23">
        <v>0.3363654124656</v>
      </c>
      <c r="F53" s="24">
        <v>0.36458647057146387</v>
      </c>
    </row>
    <row r="54" spans="1:6" ht="15.75">
      <c r="A54" s="7" t="s">
        <v>152</v>
      </c>
      <c r="B54" s="21" t="s">
        <v>103</v>
      </c>
      <c r="C54" s="22" t="s">
        <v>122</v>
      </c>
      <c r="D54" s="16">
        <f t="shared" si="0"/>
        <v>4174.665892829489</v>
      </c>
      <c r="E54" s="23">
        <v>0.08705116254239999</v>
      </c>
      <c r="F54" s="24">
        <v>0.09435475507970735</v>
      </c>
    </row>
    <row r="55" spans="1:6" ht="15.75">
      <c r="A55" s="7" t="s">
        <v>153</v>
      </c>
      <c r="B55" s="21" t="s">
        <v>154</v>
      </c>
      <c r="C55" s="22" t="s">
        <v>122</v>
      </c>
      <c r="D55" s="16">
        <f t="shared" si="0"/>
        <v>1183.041986868158</v>
      </c>
      <c r="E55" s="23">
        <v>0.024669083212199995</v>
      </c>
      <c r="F55" s="24">
        <v>0.026738819293703576</v>
      </c>
    </row>
    <row r="56" spans="1:6" ht="31.5">
      <c r="A56" s="7" t="s">
        <v>155</v>
      </c>
      <c r="B56" s="21" t="s">
        <v>156</v>
      </c>
      <c r="C56" s="22" t="s">
        <v>122</v>
      </c>
      <c r="D56" s="16">
        <f t="shared" si="0"/>
        <v>15116.40318342668</v>
      </c>
      <c r="E56" s="23">
        <v>0.31521096642419993</v>
      </c>
      <c r="F56" s="24">
        <v>0.34165716650719036</v>
      </c>
    </row>
    <row r="57" spans="1:6" ht="15.75">
      <c r="A57" s="7" t="s">
        <v>157</v>
      </c>
      <c r="B57" s="21" t="s">
        <v>158</v>
      </c>
      <c r="C57" s="22" t="s">
        <v>122</v>
      </c>
      <c r="D57" s="16">
        <f t="shared" si="0"/>
        <v>5893.47342995551</v>
      </c>
      <c r="E57" s="23">
        <v>0.12289216111199996</v>
      </c>
      <c r="F57" s="24">
        <v>0.13320281342929677</v>
      </c>
    </row>
    <row r="58" spans="1:6" ht="15.75">
      <c r="A58" s="7" t="s">
        <v>159</v>
      </c>
      <c r="B58" s="21" t="s">
        <v>160</v>
      </c>
      <c r="C58" s="22" t="s">
        <v>122</v>
      </c>
      <c r="D58" s="16">
        <f t="shared" si="0"/>
        <v>2095.0847600268435</v>
      </c>
      <c r="E58" s="23">
        <v>0.04368722399999999</v>
      </c>
      <c r="F58" s="24">
        <v>0.04735258209359999</v>
      </c>
    </row>
    <row r="59" spans="1:22" s="6" customFormat="1" ht="24.75" customHeight="1">
      <c r="A59" s="7" t="s">
        <v>161</v>
      </c>
      <c r="B59" s="21" t="s">
        <v>162</v>
      </c>
      <c r="C59" s="22" t="s">
        <v>163</v>
      </c>
      <c r="D59" s="16">
        <f t="shared" si="0"/>
        <v>10553.099067612213</v>
      </c>
      <c r="E59" s="23">
        <v>0.22005582382979996</v>
      </c>
      <c r="F59" s="24">
        <v>0.2385185074491202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31.5">
      <c r="A60" s="7" t="s">
        <v>164</v>
      </c>
      <c r="B60" s="21" t="s">
        <v>165</v>
      </c>
      <c r="C60" s="22" t="s">
        <v>6</v>
      </c>
      <c r="D60" s="16">
        <f t="shared" si="0"/>
        <v>4702.470120999251</v>
      </c>
      <c r="E60" s="23">
        <v>0.09805706644859997</v>
      </c>
      <c r="F60" s="24">
        <v>0.10628405432363752</v>
      </c>
    </row>
    <row r="61" spans="1:6" ht="15.75">
      <c r="A61" s="7" t="s">
        <v>166</v>
      </c>
      <c r="B61" s="21" t="s">
        <v>167</v>
      </c>
      <c r="C61" s="22" t="s">
        <v>6</v>
      </c>
      <c r="D61" s="16">
        <f t="shared" si="0"/>
        <v>3452.385421810234</v>
      </c>
      <c r="E61" s="23">
        <v>0.07198999206839998</v>
      </c>
      <c r="F61" s="24">
        <v>0.07802995240293875</v>
      </c>
    </row>
    <row r="62" spans="1:6" ht="15.75">
      <c r="A62" s="7" t="s">
        <v>168</v>
      </c>
      <c r="B62" s="21" t="s">
        <v>169</v>
      </c>
      <c r="C62" s="22" t="s">
        <v>170</v>
      </c>
      <c r="D62" s="16">
        <f t="shared" si="0"/>
        <v>7311.479172660679</v>
      </c>
      <c r="E62" s="23">
        <v>0.15246076649579995</v>
      </c>
      <c r="F62" s="24">
        <v>0.1652522248047976</v>
      </c>
    </row>
    <row r="63" spans="1:6" ht="15.75">
      <c r="A63" s="7" t="s">
        <v>171</v>
      </c>
      <c r="B63" s="21" t="s">
        <v>172</v>
      </c>
      <c r="C63" s="22" t="s">
        <v>170</v>
      </c>
      <c r="D63" s="16">
        <f t="shared" si="0"/>
        <v>2367.5505330683345</v>
      </c>
      <c r="E63" s="23">
        <v>0.049368747481199994</v>
      </c>
      <c r="F63" s="24">
        <v>0.053510785394872674</v>
      </c>
    </row>
    <row r="64" spans="1:6" ht="15.75">
      <c r="A64" s="19" t="s">
        <v>173</v>
      </c>
      <c r="B64" s="14" t="s">
        <v>174</v>
      </c>
      <c r="C64" s="25"/>
      <c r="D64" s="15" t="s">
        <v>27</v>
      </c>
      <c r="E64" s="23"/>
      <c r="F64" s="24"/>
    </row>
    <row r="65" spans="1:6" ht="31.5">
      <c r="A65" s="7" t="s">
        <v>175</v>
      </c>
      <c r="B65" s="21" t="s">
        <v>176</v>
      </c>
      <c r="C65" s="25"/>
      <c r="D65" s="15" t="s">
        <v>27</v>
      </c>
      <c r="E65" s="23"/>
      <c r="F65" s="24"/>
    </row>
    <row r="66" spans="1:6" ht="31.5">
      <c r="A66" s="7" t="s">
        <v>177</v>
      </c>
      <c r="B66" s="21" t="s">
        <v>8</v>
      </c>
      <c r="C66" s="25" t="s">
        <v>178</v>
      </c>
      <c r="D66" s="16">
        <f aca="true" t="shared" si="1" ref="D66:D73">E66*E$2*10+F66*E$2*2</f>
        <v>8327.961921106704</v>
      </c>
      <c r="E66" s="23">
        <v>0.17365671539999997</v>
      </c>
      <c r="F66" s="24">
        <v>0.18822651382206</v>
      </c>
    </row>
    <row r="67" spans="1:6" ht="31.5">
      <c r="A67" s="7" t="s">
        <v>179</v>
      </c>
      <c r="B67" s="21" t="s">
        <v>180</v>
      </c>
      <c r="C67" s="25" t="s">
        <v>11</v>
      </c>
      <c r="D67" s="16">
        <f t="shared" si="1"/>
        <v>15765.512819202</v>
      </c>
      <c r="E67" s="23">
        <v>0.32874636059999995</v>
      </c>
      <c r="F67" s="24">
        <v>0.35632818025434</v>
      </c>
    </row>
    <row r="68" spans="1:6" ht="15.75">
      <c r="A68" s="7" t="s">
        <v>181</v>
      </c>
      <c r="B68" s="21" t="s">
        <v>182</v>
      </c>
      <c r="C68" s="25" t="s">
        <v>10</v>
      </c>
      <c r="D68" s="16">
        <f t="shared" si="1"/>
        <v>4033.038163051674</v>
      </c>
      <c r="E68" s="23">
        <v>0.08409790619999999</v>
      </c>
      <c r="F68" s="24">
        <v>0.09115372053017999</v>
      </c>
    </row>
    <row r="69" spans="1:6" ht="15.75">
      <c r="A69" s="7" t="s">
        <v>183</v>
      </c>
      <c r="B69" s="21" t="s">
        <v>13</v>
      </c>
      <c r="C69" s="25" t="s">
        <v>10</v>
      </c>
      <c r="D69" s="16">
        <f t="shared" si="1"/>
        <v>8275.584802106032</v>
      </c>
      <c r="E69" s="23">
        <v>0.17256453479999995</v>
      </c>
      <c r="F69" s="24">
        <v>0.18704269926971995</v>
      </c>
    </row>
    <row r="70" spans="1:6" ht="15.75">
      <c r="A70" s="7" t="s">
        <v>184</v>
      </c>
      <c r="B70" s="21" t="s">
        <v>112</v>
      </c>
      <c r="C70" s="25" t="s">
        <v>122</v>
      </c>
      <c r="D70" s="16">
        <f t="shared" si="1"/>
        <v>2147.461879027515</v>
      </c>
      <c r="E70" s="23">
        <v>0.044779404599999996</v>
      </c>
      <c r="F70" s="24">
        <v>0.04853639664594</v>
      </c>
    </row>
    <row r="71" spans="1:6" ht="31.5">
      <c r="A71" s="7" t="s">
        <v>185</v>
      </c>
      <c r="B71" s="21" t="s">
        <v>186</v>
      </c>
      <c r="C71" s="25" t="s">
        <v>122</v>
      </c>
      <c r="D71" s="16">
        <f t="shared" si="1"/>
        <v>11313.457704144956</v>
      </c>
      <c r="E71" s="23">
        <v>0.23591100959999997</v>
      </c>
      <c r="F71" s="24">
        <v>0.25570394330544</v>
      </c>
    </row>
    <row r="72" spans="1:6" ht="15.75">
      <c r="A72" s="7" t="s">
        <v>187</v>
      </c>
      <c r="B72" s="21" t="s">
        <v>188</v>
      </c>
      <c r="C72" s="25" t="s">
        <v>9</v>
      </c>
      <c r="D72" s="16">
        <f t="shared" si="1"/>
        <v>2304.5932360295283</v>
      </c>
      <c r="E72" s="23">
        <v>0.048055946399999994</v>
      </c>
      <c r="F72" s="24">
        <v>0.05208784030296</v>
      </c>
    </row>
    <row r="73" spans="1:6" ht="15.75">
      <c r="A73" s="7" t="s">
        <v>189</v>
      </c>
      <c r="B73" s="21" t="s">
        <v>190</v>
      </c>
      <c r="C73" s="25" t="s">
        <v>7</v>
      </c>
      <c r="D73" s="16">
        <f t="shared" si="1"/>
        <v>1780.8220460228172</v>
      </c>
      <c r="E73" s="23">
        <v>0.037134140399999994</v>
      </c>
      <c r="F73" s="24">
        <v>0.040249694779559995</v>
      </c>
    </row>
    <row r="74" spans="1:6" ht="31.5">
      <c r="A74" s="7" t="s">
        <v>71</v>
      </c>
      <c r="B74" s="21" t="s">
        <v>191</v>
      </c>
      <c r="C74" s="15" t="s">
        <v>27</v>
      </c>
      <c r="D74" s="15" t="s">
        <v>27</v>
      </c>
      <c r="E74" s="23"/>
      <c r="F74" s="24"/>
    </row>
    <row r="75" spans="1:6" ht="15.75">
      <c r="A75" s="7" t="s">
        <v>192</v>
      </c>
      <c r="B75" s="21" t="s">
        <v>193</v>
      </c>
      <c r="C75" s="25" t="s">
        <v>11</v>
      </c>
      <c r="D75" s="16">
        <f aca="true" t="shared" si="2" ref="D75:D80">E75*E$2*10+F75*E$2*2</f>
        <v>14037.067892179854</v>
      </c>
      <c r="E75" s="23">
        <v>0.2927044008</v>
      </c>
      <c r="F75" s="24">
        <v>0.31726230002712</v>
      </c>
    </row>
    <row r="76" spans="1:6" ht="15.75">
      <c r="A76" s="7" t="s">
        <v>194</v>
      </c>
      <c r="B76" s="21" t="s">
        <v>195</v>
      </c>
      <c r="C76" s="25" t="s">
        <v>11</v>
      </c>
      <c r="D76" s="16">
        <f t="shared" si="2"/>
        <v>33626.110398430836</v>
      </c>
      <c r="E76" s="23">
        <v>0.7011799451999998</v>
      </c>
      <c r="F76" s="24">
        <v>0.7600089426022799</v>
      </c>
    </row>
    <row r="77" spans="1:6" ht="15.75">
      <c r="A77" s="7" t="s">
        <v>196</v>
      </c>
      <c r="B77" s="21" t="s">
        <v>197</v>
      </c>
      <c r="C77" s="25" t="s">
        <v>198</v>
      </c>
      <c r="D77" s="16">
        <f t="shared" si="2"/>
        <v>2985.4957830382523</v>
      </c>
      <c r="E77" s="23">
        <v>0.06225429419999999</v>
      </c>
      <c r="F77" s="24">
        <v>0.06747742948338</v>
      </c>
    </row>
    <row r="78" spans="1:6" ht="15.75">
      <c r="A78" s="7" t="s">
        <v>199</v>
      </c>
      <c r="B78" s="21" t="s">
        <v>200</v>
      </c>
      <c r="C78" s="25" t="s">
        <v>9</v>
      </c>
      <c r="D78" s="16">
        <f t="shared" si="2"/>
        <v>1257.050856016106</v>
      </c>
      <c r="E78" s="23">
        <v>0.026212334399999995</v>
      </c>
      <c r="F78" s="24">
        <v>0.028411549256159997</v>
      </c>
    </row>
    <row r="79" spans="1:6" ht="15.75">
      <c r="A79" s="7" t="s">
        <v>201</v>
      </c>
      <c r="B79" s="21" t="s">
        <v>202</v>
      </c>
      <c r="C79" s="25" t="s">
        <v>12</v>
      </c>
      <c r="D79" s="16">
        <f t="shared" si="2"/>
        <v>14875.101796190589</v>
      </c>
      <c r="E79" s="23">
        <v>0.3101792903999999</v>
      </c>
      <c r="F79" s="24">
        <v>0.33620333286455995</v>
      </c>
    </row>
    <row r="80" spans="1:6" ht="15.75">
      <c r="A80" s="7" t="s">
        <v>203</v>
      </c>
      <c r="B80" s="21" t="s">
        <v>204</v>
      </c>
      <c r="C80" s="25" t="s">
        <v>11</v>
      </c>
      <c r="D80" s="16">
        <f t="shared" si="2"/>
        <v>628.525428008053</v>
      </c>
      <c r="E80" s="23">
        <v>0.013106167199999998</v>
      </c>
      <c r="F80" s="24">
        <v>0.014205774628079999</v>
      </c>
    </row>
    <row r="81" spans="1:6" ht="15.75">
      <c r="A81" s="19" t="s">
        <v>205</v>
      </c>
      <c r="B81" s="14" t="s">
        <v>206</v>
      </c>
      <c r="C81" s="15" t="s">
        <v>27</v>
      </c>
      <c r="D81" s="15" t="s">
        <v>27</v>
      </c>
      <c r="E81" s="23"/>
      <c r="F81" s="24"/>
    </row>
    <row r="82" spans="1:6" ht="15.75">
      <c r="A82" s="7" t="s">
        <v>65</v>
      </c>
      <c r="B82" s="26" t="s">
        <v>2</v>
      </c>
      <c r="C82" s="25" t="s">
        <v>207</v>
      </c>
      <c r="D82" s="16">
        <f>E82*E$2*10+F82*E$2*2</f>
        <v>1228.557703279741</v>
      </c>
      <c r="E82" s="23">
        <v>0.025618188153599994</v>
      </c>
      <c r="F82" s="24">
        <v>0.027767554139687036</v>
      </c>
    </row>
    <row r="83" spans="1:6" ht="15.75">
      <c r="A83" s="7" t="s">
        <v>208</v>
      </c>
      <c r="B83" s="26" t="s">
        <v>3</v>
      </c>
      <c r="C83" s="25" t="s">
        <v>122</v>
      </c>
      <c r="D83" s="16">
        <f>E83*E$2*10+F83*E$2*2</f>
        <v>1558.4811758649685</v>
      </c>
      <c r="E83" s="23">
        <v>0.032497833753</v>
      </c>
      <c r="F83" s="24">
        <v>0.035224402004876705</v>
      </c>
    </row>
    <row r="84" spans="1:6" ht="15.75">
      <c r="A84" s="19" t="s">
        <v>209</v>
      </c>
      <c r="B84" s="27" t="s">
        <v>210</v>
      </c>
      <c r="C84" s="15" t="s">
        <v>27</v>
      </c>
      <c r="D84" s="15" t="s">
        <v>27</v>
      </c>
      <c r="E84" s="23"/>
      <c r="F84" s="24"/>
    </row>
    <row r="85" spans="1:6" ht="15.75">
      <c r="A85" s="7" t="s">
        <v>66</v>
      </c>
      <c r="B85" s="26" t="s">
        <v>211</v>
      </c>
      <c r="C85" s="25" t="s">
        <v>5</v>
      </c>
      <c r="D85" s="16">
        <f aca="true" t="shared" si="3" ref="D85:D90">E85*E$2*10+F85*E$2*2</f>
        <v>30378.729020389233</v>
      </c>
      <c r="E85" s="23">
        <v>0.6334647479999999</v>
      </c>
      <c r="F85" s="24">
        <v>0.6866124403571999</v>
      </c>
    </row>
    <row r="86" spans="1:6" ht="15.75">
      <c r="A86" s="7" t="s">
        <v>212</v>
      </c>
      <c r="B86" s="26" t="s">
        <v>213</v>
      </c>
      <c r="C86" s="25" t="s">
        <v>5</v>
      </c>
      <c r="D86" s="16">
        <f t="shared" si="3"/>
        <v>3718.7754490476473</v>
      </c>
      <c r="E86" s="23">
        <v>0.07754482259999998</v>
      </c>
      <c r="F86" s="24">
        <v>0.08405083321613999</v>
      </c>
    </row>
    <row r="87" spans="1:6" ht="15.75">
      <c r="A87" s="7" t="s">
        <v>73</v>
      </c>
      <c r="B87" s="26" t="s">
        <v>107</v>
      </c>
      <c r="C87" s="25" t="s">
        <v>6</v>
      </c>
      <c r="D87" s="16">
        <f t="shared" si="3"/>
        <v>7751.813612099322</v>
      </c>
      <c r="E87" s="23">
        <v>0.16164272879999997</v>
      </c>
      <c r="F87" s="24">
        <v>0.17520455374632</v>
      </c>
    </row>
    <row r="88" spans="1:6" ht="15.75">
      <c r="A88" s="7" t="s">
        <v>214</v>
      </c>
      <c r="B88" s="26" t="s">
        <v>215</v>
      </c>
      <c r="C88" s="25" t="s">
        <v>6</v>
      </c>
      <c r="D88" s="16">
        <f t="shared" si="3"/>
        <v>5709.10597107315</v>
      </c>
      <c r="E88" s="23">
        <v>0.11904768539999999</v>
      </c>
      <c r="F88" s="24">
        <v>0.12903578620506</v>
      </c>
    </row>
    <row r="89" spans="1:6" ht="15.75">
      <c r="A89" s="7" t="s">
        <v>216</v>
      </c>
      <c r="B89" s="26" t="s">
        <v>217</v>
      </c>
      <c r="C89" s="25" t="s">
        <v>6</v>
      </c>
      <c r="D89" s="16">
        <f t="shared" si="3"/>
        <v>9585.012777122809</v>
      </c>
      <c r="E89" s="23">
        <v>0.19986904979999995</v>
      </c>
      <c r="F89" s="24">
        <v>0.21663806307821995</v>
      </c>
    </row>
    <row r="90" spans="1:6" ht="15.75">
      <c r="A90" s="7" t="s">
        <v>76</v>
      </c>
      <c r="B90" s="26" t="s">
        <v>113</v>
      </c>
      <c r="C90" s="25" t="s">
        <v>79</v>
      </c>
      <c r="D90" s="16">
        <f t="shared" si="3"/>
        <v>18593.877245238233</v>
      </c>
      <c r="E90" s="23">
        <v>0.38772411299999987</v>
      </c>
      <c r="F90" s="24">
        <v>0.4202541660806999</v>
      </c>
    </row>
    <row r="91" spans="1:6" ht="31.5">
      <c r="A91" s="19" t="s">
        <v>218</v>
      </c>
      <c r="B91" s="17" t="s">
        <v>219</v>
      </c>
      <c r="C91" s="15" t="s">
        <v>27</v>
      </c>
      <c r="D91" s="15" t="s">
        <v>27</v>
      </c>
      <c r="E91" s="23"/>
      <c r="F91" s="28"/>
    </row>
    <row r="92" spans="1:6" ht="31.5">
      <c r="A92" s="7" t="s">
        <v>67</v>
      </c>
      <c r="B92" s="29" t="s">
        <v>220</v>
      </c>
      <c r="C92" s="25" t="s">
        <v>221</v>
      </c>
      <c r="D92" s="16">
        <f>E92*E$2*10+F92*E$2*2</f>
        <v>1443.8800394915</v>
      </c>
      <c r="E92" s="23">
        <v>0.030108142600199995</v>
      </c>
      <c r="F92" s="28">
        <v>0.03263421576435678</v>
      </c>
    </row>
    <row r="93" spans="1:6" ht="15.75">
      <c r="A93" s="7" t="s">
        <v>222</v>
      </c>
      <c r="B93" s="29" t="s">
        <v>223</v>
      </c>
      <c r="C93" s="25" t="s">
        <v>122</v>
      </c>
      <c r="D93" s="16">
        <f>E93*E$2*10+F93*E$2*2</f>
        <v>3264.7182044308292</v>
      </c>
      <c r="E93" s="23">
        <v>0.06807670897859998</v>
      </c>
      <c r="F93" s="24">
        <v>0.07378834486190453</v>
      </c>
    </row>
    <row r="94" spans="1:6" ht="31.5">
      <c r="A94" s="19" t="s">
        <v>224</v>
      </c>
      <c r="B94" s="14" t="s">
        <v>225</v>
      </c>
      <c r="C94" s="15" t="s">
        <v>27</v>
      </c>
      <c r="D94" s="15" t="s">
        <v>27</v>
      </c>
      <c r="E94" s="23"/>
      <c r="F94" s="24"/>
    </row>
    <row r="95" spans="1:6" ht="31.5">
      <c r="A95" s="7" t="s">
        <v>69</v>
      </c>
      <c r="B95" s="21" t="s">
        <v>226</v>
      </c>
      <c r="C95" s="25" t="s">
        <v>4</v>
      </c>
      <c r="D95" s="16">
        <f aca="true" t="shared" si="4" ref="D95:D100">E95*E$2*10+F95*E$2*2</f>
        <v>129266.72969365623</v>
      </c>
      <c r="E95" s="23">
        <v>2.6955017207999994</v>
      </c>
      <c r="F95" s="24">
        <v>2.9216543151751195</v>
      </c>
    </row>
    <row r="96" spans="1:6" ht="15.75">
      <c r="A96" s="7" t="s">
        <v>227</v>
      </c>
      <c r="B96" s="21" t="s">
        <v>111</v>
      </c>
      <c r="C96" s="25" t="s">
        <v>79</v>
      </c>
      <c r="D96" s="16">
        <f t="shared" si="4"/>
        <v>7332.796660093953</v>
      </c>
      <c r="E96" s="23">
        <v>0.15290528399999997</v>
      </c>
      <c r="F96" s="24">
        <v>0.16573403732759998</v>
      </c>
    </row>
    <row r="97" spans="1:6" ht="15.75">
      <c r="A97" s="7" t="s">
        <v>74</v>
      </c>
      <c r="B97" s="21" t="s">
        <v>228</v>
      </c>
      <c r="C97" s="25" t="s">
        <v>5</v>
      </c>
      <c r="D97" s="16">
        <f t="shared" si="4"/>
        <v>1309.4279750167773</v>
      </c>
      <c r="E97" s="23">
        <v>0.027304514999999994</v>
      </c>
      <c r="F97" s="24">
        <v>0.029595363808499996</v>
      </c>
    </row>
    <row r="98" spans="1:6" ht="15.75">
      <c r="A98" s="7" t="s">
        <v>229</v>
      </c>
      <c r="B98" s="21" t="s">
        <v>109</v>
      </c>
      <c r="C98" s="25" t="s">
        <v>5</v>
      </c>
      <c r="D98" s="16">
        <f t="shared" si="4"/>
        <v>2304.5932360295283</v>
      </c>
      <c r="E98" s="23">
        <v>0.048055946399999994</v>
      </c>
      <c r="F98" s="24">
        <v>0.05208784030296</v>
      </c>
    </row>
    <row r="99" spans="1:6" ht="15.75">
      <c r="A99" s="7" t="s">
        <v>230</v>
      </c>
      <c r="B99" s="21" t="s">
        <v>108</v>
      </c>
      <c r="C99" s="25" t="s">
        <v>6</v>
      </c>
      <c r="D99" s="16">
        <f t="shared" si="4"/>
        <v>628.525428008053</v>
      </c>
      <c r="E99" s="23">
        <v>0.013106167199999998</v>
      </c>
      <c r="F99" s="24">
        <v>0.014205774628079999</v>
      </c>
    </row>
    <row r="100" spans="1:6" ht="15.75">
      <c r="A100" s="7" t="s">
        <v>77</v>
      </c>
      <c r="B100" s="21" t="s">
        <v>231</v>
      </c>
      <c r="C100" s="25" t="s">
        <v>12</v>
      </c>
      <c r="D100" s="16">
        <f t="shared" si="4"/>
        <v>157.13135700201326</v>
      </c>
      <c r="E100" s="23">
        <v>0.0032765417999999994</v>
      </c>
      <c r="F100" s="24">
        <v>0.0035514436570199997</v>
      </c>
    </row>
    <row r="101" spans="1:6" ht="15.75">
      <c r="A101" s="19" t="s">
        <v>87</v>
      </c>
      <c r="B101" s="17" t="s">
        <v>232</v>
      </c>
      <c r="C101" s="25"/>
      <c r="D101" s="15" t="s">
        <v>27</v>
      </c>
      <c r="E101" s="23"/>
      <c r="F101" s="24"/>
    </row>
    <row r="102" spans="1:6" ht="31.5">
      <c r="A102" s="7" t="s">
        <v>233</v>
      </c>
      <c r="B102" s="21" t="s">
        <v>234</v>
      </c>
      <c r="C102" s="25" t="s">
        <v>5</v>
      </c>
      <c r="D102" s="16">
        <f>E102*E$2*10+F102*E$2*2</f>
        <v>38586.22356779439</v>
      </c>
      <c r="E102" s="23">
        <v>0.8046094480199998</v>
      </c>
      <c r="F102" s="24">
        <v>0.8721161807088779</v>
      </c>
    </row>
    <row r="103" spans="1:6" ht="31.5">
      <c r="A103" s="7" t="s">
        <v>235</v>
      </c>
      <c r="B103" s="21" t="s">
        <v>236</v>
      </c>
      <c r="C103" s="25" t="s">
        <v>10</v>
      </c>
      <c r="D103" s="16">
        <f>E103*E$2*10+F103*E$2*2</f>
        <v>39167.609588701845</v>
      </c>
      <c r="E103" s="23">
        <v>0.81673265268</v>
      </c>
      <c r="F103" s="24">
        <v>0.885256522239852</v>
      </c>
    </row>
    <row r="104" spans="1:6" ht="15.75">
      <c r="A104" s="7" t="s">
        <v>237</v>
      </c>
      <c r="B104" s="21" t="s">
        <v>238</v>
      </c>
      <c r="C104" s="25" t="s">
        <v>6</v>
      </c>
      <c r="D104" s="16">
        <f>E104*E$2*10+F104*E$2*2</f>
        <v>1827.961453123421</v>
      </c>
      <c r="E104" s="23">
        <v>0.038117102939999994</v>
      </c>
      <c r="F104" s="24">
        <v>0.041315127876666</v>
      </c>
    </row>
    <row r="105" spans="1:6" ht="15.75">
      <c r="A105" s="7" t="s">
        <v>239</v>
      </c>
      <c r="B105" s="21" t="s">
        <v>240</v>
      </c>
      <c r="C105" s="25" t="s">
        <v>12</v>
      </c>
      <c r="D105" s="16">
        <f>E105*E$2*10+F105*E$2*2</f>
        <v>2006.0436577257028</v>
      </c>
      <c r="E105" s="23">
        <v>0.041830516979999996</v>
      </c>
      <c r="F105" s="24">
        <v>0.045340097354622</v>
      </c>
    </row>
    <row r="106" spans="1:6" ht="15.75">
      <c r="A106" s="7" t="s">
        <v>241</v>
      </c>
      <c r="B106" s="21" t="s">
        <v>242</v>
      </c>
      <c r="C106" s="25"/>
      <c r="D106" s="15" t="s">
        <v>27</v>
      </c>
      <c r="E106" s="23"/>
      <c r="F106" s="24"/>
    </row>
    <row r="107" spans="1:6" ht="15.75">
      <c r="A107" s="7" t="s">
        <v>243</v>
      </c>
      <c r="B107" s="26" t="s">
        <v>244</v>
      </c>
      <c r="C107" s="25" t="s">
        <v>79</v>
      </c>
      <c r="D107" s="16">
        <f>E107*E$2*10+F107*E$2*2</f>
        <v>130.94279750167772</v>
      </c>
      <c r="E107" s="23">
        <v>0.0027304514999999994</v>
      </c>
      <c r="F107" s="24">
        <v>0.0029595363808499996</v>
      </c>
    </row>
    <row r="108" spans="1:6" ht="15.75">
      <c r="A108" s="7" t="s">
        <v>245</v>
      </c>
      <c r="B108" s="26" t="s">
        <v>246</v>
      </c>
      <c r="C108" s="25" t="s">
        <v>79</v>
      </c>
      <c r="D108" s="16">
        <f>E108*E$2*10+F108*E$2*2</f>
        <v>99.51652610127509</v>
      </c>
      <c r="E108" s="23">
        <v>0.0020751431399999997</v>
      </c>
      <c r="F108" s="24">
        <v>0.002249247649446</v>
      </c>
    </row>
    <row r="109" spans="1:6" ht="15.75">
      <c r="A109" s="7" t="s">
        <v>247</v>
      </c>
      <c r="B109" s="26" t="s">
        <v>248</v>
      </c>
      <c r="C109" s="25" t="s">
        <v>79</v>
      </c>
      <c r="D109" s="16">
        <f>E109*E$2*10+F109*E$2*2</f>
        <v>5.23771190006711</v>
      </c>
      <c r="E109" s="23">
        <v>0.00010921805999999999</v>
      </c>
      <c r="F109" s="24">
        <v>0.000118381455234</v>
      </c>
    </row>
    <row r="110" spans="1:6" ht="15.75">
      <c r="A110" s="7" t="s">
        <v>249</v>
      </c>
      <c r="B110" s="26" t="s">
        <v>250</v>
      </c>
      <c r="C110" s="25" t="s">
        <v>79</v>
      </c>
      <c r="D110" s="16">
        <f>E110*E$2*10+F110*E$2*2</f>
        <v>41.90169520053688</v>
      </c>
      <c r="E110" s="23">
        <v>0.0008737444799999999</v>
      </c>
      <c r="F110" s="24">
        <v>0.000947051641872</v>
      </c>
    </row>
    <row r="111" spans="1:6" ht="15.75">
      <c r="A111" s="19" t="s">
        <v>90</v>
      </c>
      <c r="B111" s="17" t="s">
        <v>251</v>
      </c>
      <c r="C111" s="1" t="s">
        <v>27</v>
      </c>
      <c r="D111" s="15" t="s">
        <v>27</v>
      </c>
      <c r="E111" s="23"/>
      <c r="F111" s="24"/>
    </row>
    <row r="112" spans="1:6" ht="15.75">
      <c r="A112" s="7" t="s">
        <v>252</v>
      </c>
      <c r="B112" s="26" t="s">
        <v>253</v>
      </c>
      <c r="C112" s="25" t="s">
        <v>4</v>
      </c>
      <c r="D112" s="16">
        <f>E112*E$2*10+F112*E$2*2</f>
        <v>46353.75031559392</v>
      </c>
      <c r="E112" s="23">
        <v>0.9665798309999999</v>
      </c>
      <c r="F112" s="24">
        <v>1.0476758788209</v>
      </c>
    </row>
    <row r="113" spans="1:6" ht="15.75">
      <c r="A113" s="7" t="s">
        <v>254</v>
      </c>
      <c r="B113" s="26" t="s">
        <v>1</v>
      </c>
      <c r="C113" s="1"/>
      <c r="D113" s="16">
        <f>E113*E$2*10+F113*E$2*2</f>
        <v>64182.92162342236</v>
      </c>
      <c r="E113" s="23">
        <v>1.33835810724</v>
      </c>
      <c r="F113" s="24">
        <v>1.450646352437436</v>
      </c>
    </row>
    <row r="114" spans="1:6" ht="15.75">
      <c r="A114" s="7" t="s">
        <v>255</v>
      </c>
      <c r="B114" s="26" t="s">
        <v>256</v>
      </c>
      <c r="C114" s="1"/>
      <c r="D114" s="16">
        <f>E114*E$2*10+F114*E$2*2</f>
        <v>44675.377914336415</v>
      </c>
      <c r="E114" s="23">
        <v>0.9315819958535999</v>
      </c>
      <c r="F114" s="24">
        <v>1.009741725305717</v>
      </c>
    </row>
    <row r="115" spans="1:6" ht="15.75">
      <c r="A115" s="7"/>
      <c r="B115" s="4" t="s">
        <v>85</v>
      </c>
      <c r="C115" s="1" t="s">
        <v>33</v>
      </c>
      <c r="D115" s="8">
        <f>SUM(D29:D63)+SUM(D66:D73)+SUM(D75:D80)+SUM(D82:D83)+SUM(D85:D90)+SUM(D95:D100)+SUM(D92:D93)+SUM(D102:D105)+SUM(D107:D110)+SUM(D112:D114)</f>
        <v>832145.511161325</v>
      </c>
      <c r="E115" s="18">
        <f>SUM(E29:E63)+SUM(E66:E73)+SUM(E75:E80)+SUM(E82:E83)+SUM(E85:E90)+SUM(E95:E100)+SUM(E92:E93)+SUM(E102:E105)+SUM(E107:E110)+SUM(E112:E114)</f>
        <v>17.3521033804062</v>
      </c>
      <c r="F115" s="18">
        <f>SUM(F29:F63)+SUM(F66:F73)+SUM(F75:F80)+SUM(F82:F83)+SUM(F85:F90)+SUM(F95:F100)+SUM(F92:F93)+SUM(F102:F105)+SUM(F107:F110)+SUM(F112:F114)</f>
        <v>18.80794485402228</v>
      </c>
    </row>
    <row r="116" spans="1:4" ht="15.75">
      <c r="A116" s="36" t="s">
        <v>86</v>
      </c>
      <c r="B116" s="36"/>
      <c r="C116" s="36"/>
      <c r="D116" s="36"/>
    </row>
    <row r="117" spans="1:4" ht="15.75">
      <c r="A117" s="7" t="s">
        <v>257</v>
      </c>
      <c r="B117" s="1" t="s">
        <v>88</v>
      </c>
      <c r="C117" s="1" t="s">
        <v>89</v>
      </c>
      <c r="D117" s="31">
        <v>3</v>
      </c>
    </row>
    <row r="118" spans="1:4" ht="15.75">
      <c r="A118" s="7" t="s">
        <v>258</v>
      </c>
      <c r="B118" s="1" t="s">
        <v>91</v>
      </c>
      <c r="C118" s="1" t="s">
        <v>89</v>
      </c>
      <c r="D118" s="31">
        <v>3</v>
      </c>
    </row>
    <row r="119" spans="1:4" ht="15.75">
      <c r="A119" s="7" t="s">
        <v>259</v>
      </c>
      <c r="B119" s="1" t="s">
        <v>92</v>
      </c>
      <c r="C119" s="1" t="s">
        <v>89</v>
      </c>
      <c r="D119" s="32">
        <v>0</v>
      </c>
    </row>
    <row r="120" spans="1:4" ht="15.75">
      <c r="A120" s="7" t="s">
        <v>260</v>
      </c>
      <c r="B120" s="1" t="s">
        <v>93</v>
      </c>
      <c r="C120" s="1" t="s">
        <v>33</v>
      </c>
      <c r="D120" s="33">
        <v>0</v>
      </c>
    </row>
    <row r="121" spans="1:4" ht="15.75">
      <c r="A121" s="36" t="s">
        <v>94</v>
      </c>
      <c r="B121" s="36"/>
      <c r="C121" s="36"/>
      <c r="D121" s="36"/>
    </row>
    <row r="122" spans="1:4" ht="15.75">
      <c r="A122" s="7" t="s">
        <v>261</v>
      </c>
      <c r="B122" s="1" t="s">
        <v>32</v>
      </c>
      <c r="C122" s="1" t="s">
        <v>33</v>
      </c>
      <c r="D122" s="1">
        <v>0</v>
      </c>
    </row>
    <row r="123" spans="1:4" ht="15.75">
      <c r="A123" s="7" t="s">
        <v>262</v>
      </c>
      <c r="B123" s="1" t="s">
        <v>34</v>
      </c>
      <c r="C123" s="1" t="s">
        <v>33</v>
      </c>
      <c r="D123" s="1">
        <v>0</v>
      </c>
    </row>
    <row r="124" spans="1:4" ht="15.75">
      <c r="A124" s="7" t="s">
        <v>263</v>
      </c>
      <c r="B124" s="1" t="s">
        <v>36</v>
      </c>
      <c r="C124" s="1" t="s">
        <v>33</v>
      </c>
      <c r="D124" s="1">
        <v>0</v>
      </c>
    </row>
    <row r="125" spans="1:4" ht="15.75">
      <c r="A125" s="7" t="s">
        <v>264</v>
      </c>
      <c r="B125" s="1" t="s">
        <v>59</v>
      </c>
      <c r="C125" s="1" t="s">
        <v>33</v>
      </c>
      <c r="D125" s="1">
        <v>0</v>
      </c>
    </row>
    <row r="126" spans="1:4" ht="15.75">
      <c r="A126" s="7" t="s">
        <v>265</v>
      </c>
      <c r="B126" s="1" t="s">
        <v>95</v>
      </c>
      <c r="C126" s="1" t="s">
        <v>33</v>
      </c>
      <c r="D126" s="1">
        <v>0</v>
      </c>
    </row>
    <row r="127" spans="1:4" ht="15.75">
      <c r="A127" s="7" t="s">
        <v>266</v>
      </c>
      <c r="B127" s="1" t="s">
        <v>61</v>
      </c>
      <c r="C127" s="1" t="s">
        <v>33</v>
      </c>
      <c r="D127" s="1">
        <v>0</v>
      </c>
    </row>
    <row r="128" spans="1:4" ht="15.75">
      <c r="A128" s="36" t="s">
        <v>96</v>
      </c>
      <c r="B128" s="36"/>
      <c r="C128" s="36"/>
      <c r="D128" s="36"/>
    </row>
    <row r="129" spans="1:4" ht="15.75">
      <c r="A129" s="7" t="s">
        <v>267</v>
      </c>
      <c r="B129" s="1" t="s">
        <v>88</v>
      </c>
      <c r="C129" s="1" t="s">
        <v>89</v>
      </c>
      <c r="D129" s="1">
        <v>0</v>
      </c>
    </row>
    <row r="130" spans="1:4" ht="15.75">
      <c r="A130" s="7" t="s">
        <v>268</v>
      </c>
      <c r="B130" s="1" t="s">
        <v>91</v>
      </c>
      <c r="C130" s="1" t="s">
        <v>89</v>
      </c>
      <c r="D130" s="1">
        <v>0</v>
      </c>
    </row>
    <row r="131" spans="1:4" ht="15.75">
      <c r="A131" s="7" t="s">
        <v>269</v>
      </c>
      <c r="B131" s="1" t="s">
        <v>97</v>
      </c>
      <c r="C131" s="1" t="s">
        <v>89</v>
      </c>
      <c r="D131" s="1">
        <v>0</v>
      </c>
    </row>
    <row r="132" spans="1:4" ht="15.75">
      <c r="A132" s="7" t="s">
        <v>270</v>
      </c>
      <c r="B132" s="1" t="s">
        <v>93</v>
      </c>
      <c r="C132" s="1" t="s">
        <v>33</v>
      </c>
      <c r="D132" s="1">
        <v>0</v>
      </c>
    </row>
    <row r="133" spans="1:4" ht="15.75">
      <c r="A133" s="36" t="s">
        <v>98</v>
      </c>
      <c r="B133" s="36"/>
      <c r="C133" s="36"/>
      <c r="D133" s="36"/>
    </row>
    <row r="134" spans="1:4" ht="15.75">
      <c r="A134" s="7" t="s">
        <v>271</v>
      </c>
      <c r="B134" s="1" t="s">
        <v>99</v>
      </c>
      <c r="C134" s="1" t="s">
        <v>89</v>
      </c>
      <c r="D134" s="32">
        <v>20</v>
      </c>
    </row>
    <row r="135" spans="1:4" ht="15.75">
      <c r="A135" s="7" t="s">
        <v>272</v>
      </c>
      <c r="B135" s="1" t="s">
        <v>100</v>
      </c>
      <c r="C135" s="1" t="s">
        <v>89</v>
      </c>
      <c r="D135" s="32">
        <v>0</v>
      </c>
    </row>
    <row r="136" spans="1:4" ht="31.5">
      <c r="A136" s="7" t="s">
        <v>273</v>
      </c>
      <c r="B136" s="1" t="s">
        <v>101</v>
      </c>
      <c r="C136" s="1" t="s">
        <v>33</v>
      </c>
      <c r="D136" s="34">
        <v>50800</v>
      </c>
    </row>
  </sheetData>
  <sheetProtection password="CC29" sheet="1" objects="1" scenarios="1" selectLockedCells="1" selectUnlockedCells="1"/>
  <mergeCells count="9">
    <mergeCell ref="E27:E28"/>
    <mergeCell ref="F27:F28"/>
    <mergeCell ref="A133:D133"/>
    <mergeCell ref="A2:D2"/>
    <mergeCell ref="A26:D26"/>
    <mergeCell ref="A8:D8"/>
    <mergeCell ref="A116:D116"/>
    <mergeCell ref="A121:D121"/>
    <mergeCell ref="A128:D12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1" r:id="rId1"/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2023-03-20T11:53:22Z</dcterms:modified>
  <cp:category/>
  <cp:version/>
  <cp:contentType/>
  <cp:contentStatus/>
</cp:coreProperties>
</file>