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Лист1!$A$1:$D$112</definedName>
  </definedNames>
  <calcPr calcId="162913"/>
</workbook>
</file>

<file path=xl/calcChain.xml><?xml version="1.0" encoding="utf-8"?>
<calcChain xmlns="http://schemas.openxmlformats.org/spreadsheetml/2006/main">
  <c r="D90" i="1" l="1"/>
  <c r="D89" i="1"/>
  <c r="D88" i="1"/>
  <c r="D86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5" i="1"/>
  <c r="D14" i="1"/>
  <c r="D13" i="1"/>
  <c r="D11" i="1"/>
  <c r="D10" i="1"/>
  <c r="D9" i="1"/>
  <c r="F91" i="1" l="1"/>
  <c r="E91" i="1"/>
  <c r="D91" i="1" l="1"/>
  <c r="D95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<sst xmlns="http://schemas.openxmlformats.org/spreadsheetml/2006/main" count="344" uniqueCount="235">
  <si>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</si>
  <si>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</si>
  <si>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</si>
  <si>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</si>
  <si>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</si>
  <si>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</si>
  <si>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</si>
  <si>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</si>
  <si>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</si>
  <si>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</si>
  <si>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</si>
  <si>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</si>
  <si>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</si>
  <si>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</si>
  <si>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</si>
  <si>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</si>
  <si>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</si>
  <si>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</si>
  <si>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</si>
  <si>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</si>
  <si>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</si>
  <si>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</si>
  <si>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</si>
  <si>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</si>
  <si>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</si>
  <si>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</si>
  <si>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</si>
  <si>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</si>
  <si>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</si>
  <si>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</si>
  <si>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</si>
  <si>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</si>
  <si>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</si>
  <si>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</si>
  <si>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</si>
  <si>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</si>
  <si>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</si>
  <si>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</si>
  <si>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</si>
  <si>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</si>
  <si>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</si>
  <si>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</si>
  <si>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</si>
  <si>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</si>
  <si>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</si>
  <si>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</si>
  <si>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</si>
  <si>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</si>
  <si>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</si>
  <si>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</si>
  <si>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</si>
  <si>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</si>
  <si>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</si>
  <si>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</si>
  <si>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</si>
  <si>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</si>
  <si>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</si>
  <si>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</si>
  <si>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</si>
  <si>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</si>
  <si>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</si>
  <si>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</si>
  <si>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</si>
  <si>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</si>
  <si>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</si>
  <si>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</si>
  <si>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</si>
  <si>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</si>
  <si>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</si>
  <si>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</si>
  <si>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</si>
  <si>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</si>
  <si>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</si>
  <si>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</si>
  <si>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</si>
  <si>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</si>
  <si>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</si>
  <si>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</si>
  <si>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</si>
  <si>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</si>
  <si>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</si>
  <si>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</si>
  <si>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</si>
  <si>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</si>
  <si>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</si>
  <si>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</si>
  <si>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</si>
  <si>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</si>
  <si>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</si>
  <si>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</si>
  <si>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</si>
  <si>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</si>
  <si>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</si>
  <si>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</si>
  <si>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</si>
  <si>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</si>
  <si>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</si>
  <si>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</si>
  <si>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</si>
  <si>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</si>
  <si>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</si>
  <si>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</si>
  <si>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</si>
  <si>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</si>
  <si>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</si>
  <si>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</si>
  <si>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</si>
  <si>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</si>
  <si>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</si>
  <si>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</si>
  <si>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</si>
  <si>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</si>
  <si>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</si>
  <si>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</si>
  <si>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</si>
  <si>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</si>
  <si>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</si>
  <si>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</si>
  <si>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</si>
  <si>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</si>
  <si>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</si>
  <si>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</si>
  <si>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</si>
  <si>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</si>
  <si>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</si>
  <si>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</si>
  <si>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</si>
  <si>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</si>
  <si>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</si>
  <si>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</si>
  <si>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</si>
  <si>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</si>
  <si>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</si>
  <si>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</si>
  <si>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</si>
  <si>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</si>
  <si>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</si>
  <si>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</si>
  <si>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</si>
  <si>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</si>
  <si>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</si>
  <si>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</si>
  <si>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</si>
  <si>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</si>
  <si>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</si>
  <si>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</si>
  <si>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</si>
  <si>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</si>
  <si>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</si>
  <si>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</si>
  <si>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</si>
  <si>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</si>
  <si>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</si>
  <si>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</si>
  <si>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</si>
  <si>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</si>
  <si>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</si>
  <si>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</si>
  <si>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</si>
  <si>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21.23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</si>
  <si>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</si>
  <si>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</si>
  <si>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</si>
  <si>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</si>
  <si>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</si>
  <si>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</si>
  <si>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</si>
  <si>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</si>
  <si>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</si>
  <si>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</si>
  <si>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</si>
  <si>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</si>
  <si>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</si>
  <si>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</si>
  <si>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</si>
  <si>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</si>
  <si>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</si>
  <si>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</si>
  <si>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</si>
  <si>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</si>
  <si>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</si>
  <si>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</si>
  <si>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</si>
  <si>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</si>
  <si>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</si>
  <si>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</si>
  <si>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</si>
  <si>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</si>
  <si>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</si>
  <si>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</si>
  <si>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</si>
  <si>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</si>
  <si>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</si>
  <si>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</si>
  <si>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</si>
  <si>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</si>
  <si>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</si>
  <si>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</si>
  <si>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</si>
  <si>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</si>
  <si>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</si>
  <si>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</si>
  <si>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</si>
  <si>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</si>
  <si>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</si>
  <si>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</si>
  <si>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</si>
  <si>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</si>
  <si>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</si>
  <si>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</si>
  <si>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</si>
  <si>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</si>
  <si>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</si>
  <si>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</si>
  <si>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</si>
  <si>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</si>
  <si>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</si>
  <si>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</si>
  <si>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</si>
  <si>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</si>
  <si>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</si>
  <si>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</si>
  <si>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</si>
  <si>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</si>
  <si>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</si>
  <si>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</si>
  <si>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</si>
  <si>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хол.воды</t>
  </si>
  <si>
    <t>31.03.2023 г.</t>
  </si>
  <si>
    <t>01.01.2022 г.</t>
  </si>
  <si>
    <t>30.04.2022 г.</t>
  </si>
  <si>
    <t>01.01.22-30.04.22</t>
  </si>
  <si>
    <t>01.05.22-30.09.22</t>
  </si>
  <si>
    <t>не обслужив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</si>
  <si>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№63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</si>
</sst>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3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4412.3100000000004</v>
          </cell>
        </row>
        <row r="24">
          <cell r="D24">
            <v>-72371.134553810727</v>
          </cell>
        </row>
        <row r="25">
          <cell r="D25">
            <v>503.5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FY124">
            <v>6972.5908716404201</v>
          </cell>
        </row>
        <row r="126">
          <cell r="FY126">
            <v>1666.1163499209899</v>
          </cell>
        </row>
      </sheetData>
      <sheetData sheetId="7">
        <row r="125">
          <cell r="FY125">
            <v>9257.7821606259276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90" zoomScaleSheetLayoutView="100" workbookViewId="0">
      <selection activeCell="R12" sqref="R12"/>
    </sheetView>
  </sheetViews>
  <sheetFormatPr defaultRowHeight="15.75" x14ac:dyDescent="0.25"/>
  <cols>
    <col min="1" max="1" width="9.140625" style="12"/>
    <col min="2" max="2" width="62.42578125" style="15" customWidth="1"/>
    <col min="3" max="3" width="26.140625" style="15" customWidth="1"/>
    <col min="4" max="4" width="62.7109375" style="15" customWidth="1"/>
    <col min="5" max="5" width="21.140625" style="15" hidden="1" customWidth="1"/>
    <col min="6" max="6" width="17.85546875" style="15" hidden="1" customWidth="1"/>
    <col min="7" max="13" width="9.140625" style="15" hidden="1" customWidth="1"/>
    <col min="14" max="16" width="9.140625" style="15" customWidth="1"/>
    <col min="17" max="22" width="9.140625" style="1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5" t="s">
        <v>0</v>
      </c>
    </row>
    <row r="2" spans="1:22" s="5" customFormat="1" ht="33.75" customHeight="1" x14ac:dyDescent="0.25">
      <c r="A2" s="34" t="s">
        <v>234</v>
      </c>
      <c r="B2" s="34"/>
      <c r="C2" s="34"/>
      <c r="D2" s="34"/>
      <c r="E2" s="15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230</v>
      </c>
    </row>
    <row r="8" spans="1:22" ht="42.75" customHeight="1" x14ac:dyDescent="0.25">
      <c r="A8" s="32" t="s">
        <v>12</v>
      </c>
      <c r="B8" s="32"/>
      <c r="C8" s="32"/>
      <c r="D8" s="32"/>
    </row>
    <row r="9" spans="1:22" x14ac:dyDescent="0.25">
      <c r="A9" s="6" t="s">
        <v>13</v>
      </c>
      <c r="B9" s="1" t="s">
        <v>14</v>
      </c>
      <c r="C9" s="1" t="s">
        <v>15</v>
      </c>
      <c r="D9" s="11">
        <f>[2]Лист1!$D$23</f>
        <v>4412.3100000000004</v>
      </c>
    </row>
    <row r="10" spans="1:22" x14ac:dyDescent="0.25">
      <c r="A10" s="6" t="s">
        <v>16</v>
      </c>
      <c r="B10" s="1" t="s">
        <v>17</v>
      </c>
      <c r="C10" s="1" t="s">
        <v>15</v>
      </c>
      <c r="D10" s="11">
        <f>[2]Лист1!$D$24</f>
        <v>-72371.134553810727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[2]Лист1!$D$25</f>
        <v>503.5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17896.489382187337</v>
      </c>
    </row>
    <row r="13" spans="1:22" x14ac:dyDescent="0.25">
      <c r="A13" s="6" t="s">
        <v>22</v>
      </c>
      <c r="B13" s="13" t="s">
        <v>23</v>
      </c>
      <c r="C13" s="1" t="s">
        <v>15</v>
      </c>
      <c r="D13" s="7">
        <f>'[3]ГУК 2021'!$FY$125</f>
        <v>9257.7821606259276</v>
      </c>
    </row>
    <row r="14" spans="1:22" x14ac:dyDescent="0.25">
      <c r="A14" s="6" t="s">
        <v>24</v>
      </c>
      <c r="B14" s="13" t="s">
        <v>25</v>
      </c>
      <c r="C14" s="1" t="s">
        <v>15</v>
      </c>
      <c r="D14" s="7">
        <f>'[3]ГУК 2022'!$FY$124</f>
        <v>6972.5908716404201</v>
      </c>
    </row>
    <row r="15" spans="1:22" x14ac:dyDescent="0.25">
      <c r="A15" s="6" t="s">
        <v>26</v>
      </c>
      <c r="B15" s="13" t="s">
        <v>27</v>
      </c>
      <c r="C15" s="1" t="s">
        <v>15</v>
      </c>
      <c r="D15" s="7">
        <f>'[3]ГУК 2022'!$FY$126</f>
        <v>1666.1163499209899</v>
      </c>
    </row>
    <row r="16" spans="1:22" x14ac:dyDescent="0.25">
      <c r="A16" s="13" t="s">
        <v>28</v>
      </c>
      <c r="B16" s="13" t="s">
        <v>29</v>
      </c>
      <c r="C16" s="13" t="s">
        <v>15</v>
      </c>
      <c r="D16" s="14">
        <f>D17</f>
        <v>14536.969382187337</v>
      </c>
      <c r="E16" s="15">
        <f>25439.7/7*4</f>
        <v>14536.971428571429</v>
      </c>
      <c r="F16" s="10">
        <f>D16-E16</f>
        <v>-2.0463840919546783E-3</v>
      </c>
    </row>
    <row r="17" spans="1:22" ht="31.5" x14ac:dyDescent="0.25">
      <c r="A17" s="13" t="s">
        <v>30</v>
      </c>
      <c r="B17" s="13" t="s">
        <v>31</v>
      </c>
      <c r="C17" s="13" t="s">
        <v>15</v>
      </c>
      <c r="D17" s="14">
        <f>D12-D25+D96+D112</f>
        <v>14536.969382187337</v>
      </c>
    </row>
    <row r="18" spans="1:22" ht="31.5" x14ac:dyDescent="0.25">
      <c r="A18" s="13" t="s">
        <v>32</v>
      </c>
      <c r="B18" s="13" t="s">
        <v>33</v>
      </c>
      <c r="C18" s="13" t="s">
        <v>15</v>
      </c>
      <c r="D18" s="13">
        <v>0</v>
      </c>
    </row>
    <row r="19" spans="1:22" x14ac:dyDescent="0.25">
      <c r="A19" s="13" t="s">
        <v>34</v>
      </c>
      <c r="B19" s="13" t="s">
        <v>35</v>
      </c>
      <c r="C19" s="13" t="s">
        <v>15</v>
      </c>
      <c r="D19" s="13">
        <v>0</v>
      </c>
    </row>
    <row r="20" spans="1:22" x14ac:dyDescent="0.25">
      <c r="A20" s="13" t="s">
        <v>36</v>
      </c>
      <c r="B20" s="13" t="s">
        <v>37</v>
      </c>
      <c r="C20" s="13" t="s">
        <v>15</v>
      </c>
      <c r="D20" s="13">
        <v>0</v>
      </c>
    </row>
    <row r="21" spans="1:22" x14ac:dyDescent="0.25">
      <c r="A21" s="13" t="s">
        <v>38</v>
      </c>
      <c r="B21" s="13" t="s">
        <v>39</v>
      </c>
      <c r="C21" s="13" t="s">
        <v>15</v>
      </c>
      <c r="D21" s="13">
        <v>0</v>
      </c>
    </row>
    <row r="22" spans="1:22" x14ac:dyDescent="0.25">
      <c r="A22" s="13" t="s">
        <v>40</v>
      </c>
      <c r="B22" s="13" t="s">
        <v>41</v>
      </c>
      <c r="C22" s="13" t="s">
        <v>15</v>
      </c>
      <c r="D22" s="14">
        <f>D16+D10+D9</f>
        <v>-53421.855171623392</v>
      </c>
    </row>
    <row r="23" spans="1:22" x14ac:dyDescent="0.25">
      <c r="A23" s="13" t="s">
        <v>42</v>
      </c>
      <c r="B23" s="13" t="s">
        <v>43</v>
      </c>
      <c r="C23" s="13" t="s">
        <v>15</v>
      </c>
      <c r="D23" s="14">
        <v>638.89</v>
      </c>
    </row>
    <row r="24" spans="1:22" x14ac:dyDescent="0.25">
      <c r="A24" s="13" t="s">
        <v>44</v>
      </c>
      <c r="B24" s="13" t="s">
        <v>45</v>
      </c>
      <c r="C24" s="13" t="s">
        <v>15</v>
      </c>
      <c r="D24" s="14">
        <f>D22-D91</f>
        <v>-74197.913627664544</v>
      </c>
    </row>
    <row r="25" spans="1:22" x14ac:dyDescent="0.25">
      <c r="A25" s="13" t="s">
        <v>46</v>
      </c>
      <c r="B25" s="13" t="s">
        <v>47</v>
      </c>
      <c r="C25" s="13" t="s">
        <v>15</v>
      </c>
      <c r="D25" s="14">
        <v>1379.72</v>
      </c>
      <c r="E25" s="10">
        <f>D25+F16</f>
        <v>1379.7179536159081</v>
      </c>
    </row>
    <row r="26" spans="1:22" ht="35.25" customHeight="1" x14ac:dyDescent="0.25">
      <c r="A26" s="32" t="s">
        <v>48</v>
      </c>
      <c r="B26" s="32"/>
      <c r="C26" s="32"/>
      <c r="D26" s="32"/>
      <c r="F26" s="15" t="s">
        <v>233</v>
      </c>
    </row>
    <row r="27" spans="1:22" s="5" customForma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3" t="s">
        <v>231</v>
      </c>
      <c r="F27" s="33" t="s">
        <v>232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3"/>
      <c r="F28" s="33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E29*E$2*4</f>
        <v>55.952358439651185</v>
      </c>
      <c r="E29" s="23">
        <v>3.4478899703999991E-2</v>
      </c>
      <c r="F29" s="23"/>
    </row>
    <row r="30" spans="1:22" x14ac:dyDescent="0.25">
      <c r="A30" s="6" t="s">
        <v>56</v>
      </c>
      <c r="B30" s="20" t="s">
        <v>78</v>
      </c>
      <c r="C30" s="21" t="s">
        <v>132</v>
      </c>
      <c r="D30" s="22">
        <f t="shared" ref="D30:D53" si="0">E30*E$2*4</f>
        <v>37.736660616892799</v>
      </c>
      <c r="E30" s="23">
        <v>2.3254042775999999E-2</v>
      </c>
      <c r="F30" s="23"/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138.33633254966639</v>
      </c>
      <c r="E31" s="23">
        <v>8.5245460038000001E-2</v>
      </c>
      <c r="F31" s="23"/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1146.7151604501635</v>
      </c>
      <c r="E32" s="23">
        <v>0.70662753293699998</v>
      </c>
      <c r="F32" s="23"/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158.23437189108716</v>
      </c>
      <c r="E33" s="23">
        <v>9.7507007573999979E-2</v>
      </c>
      <c r="F33" s="2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193.27892350451697</v>
      </c>
      <c r="E34" s="23">
        <v>0.11910212195249999</v>
      </c>
      <c r="F34" s="23"/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337.53970872981773</v>
      </c>
      <c r="E35" s="23">
        <v>0.20799834158849997</v>
      </c>
      <c r="F35" s="23"/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1.5137447931929999</v>
      </c>
      <c r="E36" s="23">
        <v>9.3279812249999993E-4</v>
      </c>
      <c r="F36" s="23"/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260.32422133284837</v>
      </c>
      <c r="E37" s="23">
        <v>0.16041670035299999</v>
      </c>
      <c r="F37" s="23"/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634.20830804342461</v>
      </c>
      <c r="E38" s="23">
        <v>0.3908111338695</v>
      </c>
      <c r="F38" s="23"/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8.0636369342783993</v>
      </c>
      <c r="E39" s="23">
        <v>4.9689653279999992E-3</v>
      </c>
      <c r="F39" s="23"/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29.127350409858597</v>
      </c>
      <c r="E40" s="23">
        <v>1.7948823274499998E-2</v>
      </c>
      <c r="F40" s="23"/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174.76410245915156</v>
      </c>
      <c r="E41" s="23">
        <v>0.10769293964699998</v>
      </c>
      <c r="F41" s="23"/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316.46693091415852</v>
      </c>
      <c r="E42" s="23">
        <v>0.19501289802449998</v>
      </c>
      <c r="F42" s="23"/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696.19026550362651</v>
      </c>
      <c r="E43" s="23">
        <v>0.42900558633449998</v>
      </c>
      <c r="F43" s="23"/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76.454082830333391</v>
      </c>
      <c r="E44" s="23">
        <v>4.7112449365499999E-2</v>
      </c>
      <c r="F44" s="23"/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1348.5834526135409</v>
      </c>
      <c r="E45" s="23">
        <v>0.83102258603250001</v>
      </c>
      <c r="F45" s="23"/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130.85462624845977</v>
      </c>
      <c r="E46" s="23">
        <v>8.0635091353499985E-2</v>
      </c>
      <c r="F46" s="23"/>
    </row>
    <row r="47" spans="1:22" ht="31.5" x14ac:dyDescent="0.25">
      <c r="A47" s="6" t="s">
        <v>153</v>
      </c>
      <c r="B47" s="20" t="s">
        <v>155</v>
      </c>
      <c r="C47" s="21" t="s">
        <v>132</v>
      </c>
      <c r="D47" s="22">
        <f t="shared" si="0"/>
        <v>104.06406271096739</v>
      </c>
      <c r="E47" s="23">
        <v>6.4126240270499998E-2</v>
      </c>
      <c r="F47" s="23"/>
    </row>
    <row r="48" spans="1:22" ht="31.5" x14ac:dyDescent="0.25">
      <c r="A48" s="6" t="s">
        <v>154</v>
      </c>
      <c r="B48" s="20" t="s">
        <v>157</v>
      </c>
      <c r="C48" s="21" t="s">
        <v>132</v>
      </c>
      <c r="D48" s="22">
        <f t="shared" si="0"/>
        <v>201.41507515942735</v>
      </c>
      <c r="E48" s="23">
        <v>0.12411577222049998</v>
      </c>
      <c r="F48" s="23"/>
    </row>
    <row r="49" spans="1:22" x14ac:dyDescent="0.25">
      <c r="A49" s="6" t="s">
        <v>156</v>
      </c>
      <c r="B49" s="20" t="s">
        <v>79</v>
      </c>
      <c r="C49" s="21" t="s">
        <v>132</v>
      </c>
      <c r="D49" s="22">
        <f t="shared" si="0"/>
        <v>144.49283233132317</v>
      </c>
      <c r="E49" s="23">
        <v>8.9039211443999983E-2</v>
      </c>
      <c r="F49" s="23"/>
    </row>
    <row r="50" spans="1:22" x14ac:dyDescent="0.25">
      <c r="A50" s="6" t="s">
        <v>158</v>
      </c>
      <c r="B50" s="20" t="s">
        <v>161</v>
      </c>
      <c r="C50" s="21" t="s">
        <v>132</v>
      </c>
      <c r="D50" s="22">
        <f t="shared" si="0"/>
        <v>77.204610188874582</v>
      </c>
      <c r="E50" s="23">
        <v>4.7574938494499994E-2</v>
      </c>
      <c r="F50" s="23"/>
    </row>
    <row r="51" spans="1:22" ht="31.5" x14ac:dyDescent="0.25">
      <c r="A51" s="6" t="s">
        <v>159</v>
      </c>
      <c r="B51" s="20" t="s">
        <v>163</v>
      </c>
      <c r="C51" s="21" t="s">
        <v>132</v>
      </c>
      <c r="D51" s="22">
        <f t="shared" si="0"/>
        <v>577.5924399099905</v>
      </c>
      <c r="E51" s="23">
        <v>0.35592336696449994</v>
      </c>
      <c r="F51" s="23"/>
    </row>
    <row r="52" spans="1:22" x14ac:dyDescent="0.25">
      <c r="A52" s="6" t="s">
        <v>160</v>
      </c>
      <c r="B52" s="20" t="s">
        <v>164</v>
      </c>
      <c r="C52" s="21" t="s">
        <v>165</v>
      </c>
      <c r="D52" s="22">
        <f t="shared" si="0"/>
        <v>1307.3171379698854</v>
      </c>
      <c r="E52" s="23">
        <v>0.8055935038019999</v>
      </c>
      <c r="F52" s="23"/>
    </row>
    <row r="53" spans="1:22" x14ac:dyDescent="0.25">
      <c r="A53" s="6" t="s">
        <v>162</v>
      </c>
      <c r="B53" s="20" t="s">
        <v>227</v>
      </c>
      <c r="C53" s="21" t="s">
        <v>58</v>
      </c>
      <c r="D53" s="22">
        <f t="shared" si="0"/>
        <v>853.68317437625149</v>
      </c>
      <c r="E53" s="23">
        <v>0.52605569039699995</v>
      </c>
      <c r="F53" s="23"/>
    </row>
    <row r="54" spans="1:22" x14ac:dyDescent="0.25">
      <c r="A54" s="16" t="s">
        <v>166</v>
      </c>
      <c r="B54" s="24" t="s">
        <v>167</v>
      </c>
      <c r="C54" s="1" t="s">
        <v>7</v>
      </c>
      <c r="D54" s="19" t="s">
        <v>7</v>
      </c>
      <c r="E54" s="23"/>
      <c r="F54" s="23"/>
    </row>
    <row r="55" spans="1:22" ht="31.5" x14ac:dyDescent="0.25">
      <c r="A55" s="6" t="s">
        <v>168</v>
      </c>
      <c r="B55" s="20" t="s">
        <v>169</v>
      </c>
      <c r="C55" s="1" t="s">
        <v>7</v>
      </c>
      <c r="D55" s="19" t="s">
        <v>7</v>
      </c>
      <c r="E55" s="23"/>
      <c r="F55" s="23"/>
    </row>
    <row r="56" spans="1:22" ht="31.5" x14ac:dyDescent="0.25">
      <c r="A56" s="6" t="s">
        <v>170</v>
      </c>
      <c r="B56" s="20" t="s">
        <v>73</v>
      </c>
      <c r="C56" s="25" t="s">
        <v>171</v>
      </c>
      <c r="D56" s="22">
        <f t="shared" ref="D56:D63" si="1">E56*E$2*4</f>
        <v>288.24601451219996</v>
      </c>
      <c r="E56" s="23">
        <v>0.17762263649999999</v>
      </c>
      <c r="F56" s="23"/>
    </row>
    <row r="57" spans="1:22" s="5" customFormat="1" ht="31.5" x14ac:dyDescent="0.25">
      <c r="A57" s="6" t="s">
        <v>172</v>
      </c>
      <c r="B57" s="20" t="s">
        <v>173</v>
      </c>
      <c r="C57" s="25" t="s">
        <v>75</v>
      </c>
      <c r="D57" s="22">
        <f t="shared" si="1"/>
        <v>545.67327275579999</v>
      </c>
      <c r="E57" s="23">
        <v>0.33625417349999998</v>
      </c>
      <c r="F57" s="2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6" t="s">
        <v>174</v>
      </c>
      <c r="B58" s="20" t="s">
        <v>175</v>
      </c>
      <c r="C58" s="25" t="s">
        <v>60</v>
      </c>
      <c r="D58" s="22">
        <f t="shared" si="1"/>
        <v>139.59083721659999</v>
      </c>
      <c r="E58" s="23">
        <v>8.6018509499999993E-2</v>
      </c>
      <c r="F58" s="23"/>
    </row>
    <row r="59" spans="1:22" x14ac:dyDescent="0.25">
      <c r="A59" s="6" t="s">
        <v>176</v>
      </c>
      <c r="B59" s="20" t="s">
        <v>76</v>
      </c>
      <c r="C59" s="25" t="s">
        <v>60</v>
      </c>
      <c r="D59" s="22">
        <f t="shared" si="1"/>
        <v>286.43314649639996</v>
      </c>
      <c r="E59" s="23">
        <v>0.17650551299999998</v>
      </c>
      <c r="F59" s="23"/>
    </row>
    <row r="60" spans="1:22" x14ac:dyDescent="0.25">
      <c r="A60" s="6" t="s">
        <v>177</v>
      </c>
      <c r="B60" s="20" t="s">
        <v>118</v>
      </c>
      <c r="C60" s="25" t="s">
        <v>132</v>
      </c>
      <c r="D60" s="22">
        <f t="shared" si="1"/>
        <v>74.327588647799999</v>
      </c>
      <c r="E60" s="23">
        <v>4.5802063499999997E-2</v>
      </c>
      <c r="F60" s="23"/>
    </row>
    <row r="61" spans="1:22" ht="31.5" x14ac:dyDescent="0.25">
      <c r="A61" s="6" t="s">
        <v>178</v>
      </c>
      <c r="B61" s="20" t="s">
        <v>179</v>
      </c>
      <c r="C61" s="25" t="s">
        <v>132</v>
      </c>
      <c r="D61" s="22">
        <f t="shared" si="1"/>
        <v>391.57949141279994</v>
      </c>
      <c r="E61" s="23">
        <v>0.24129867599999996</v>
      </c>
      <c r="F61" s="23"/>
    </row>
    <row r="62" spans="1:22" x14ac:dyDescent="0.25">
      <c r="A62" s="6" t="s">
        <v>180</v>
      </c>
      <c r="B62" s="20" t="s">
        <v>181</v>
      </c>
      <c r="C62" s="25" t="s">
        <v>74</v>
      </c>
      <c r="D62" s="22">
        <f t="shared" si="1"/>
        <v>79.766192695199976</v>
      </c>
      <c r="E62" s="23">
        <v>4.9153433999999989E-2</v>
      </c>
      <c r="F62" s="23"/>
    </row>
    <row r="63" spans="1:22" s="5" customFormat="1" ht="24" customHeight="1" x14ac:dyDescent="0.25">
      <c r="A63" s="6" t="s">
        <v>182</v>
      </c>
      <c r="B63" s="20" t="s">
        <v>183</v>
      </c>
      <c r="C63" s="25" t="s">
        <v>71</v>
      </c>
      <c r="D63" s="22">
        <f t="shared" si="1"/>
        <v>61.637512537200003</v>
      </c>
      <c r="E63" s="23">
        <v>3.7982199000000001E-2</v>
      </c>
      <c r="F63" s="2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1.5" x14ac:dyDescent="0.25">
      <c r="A64" s="6" t="s">
        <v>57</v>
      </c>
      <c r="B64" s="20" t="s">
        <v>184</v>
      </c>
      <c r="C64" s="1" t="s">
        <v>7</v>
      </c>
      <c r="D64" s="19" t="s">
        <v>7</v>
      </c>
      <c r="E64" s="23"/>
      <c r="F64" s="23"/>
    </row>
    <row r="65" spans="1:22" x14ac:dyDescent="0.25">
      <c r="A65" s="6" t="s">
        <v>185</v>
      </c>
      <c r="B65" s="20" t="s">
        <v>186</v>
      </c>
      <c r="C65" s="25" t="s">
        <v>75</v>
      </c>
      <c r="D65" s="22">
        <f t="shared" ref="D65:D70" si="2">E65*E$2*4</f>
        <v>485.84862823439994</v>
      </c>
      <c r="E65" s="23">
        <v>0.29938909799999996</v>
      </c>
      <c r="F65" s="23"/>
    </row>
    <row r="66" spans="1:22" x14ac:dyDescent="0.25">
      <c r="A66" s="6" t="s">
        <v>187</v>
      </c>
      <c r="B66" s="20" t="s">
        <v>188</v>
      </c>
      <c r="C66" s="25" t="s">
        <v>75</v>
      </c>
      <c r="D66" s="22">
        <f t="shared" si="2"/>
        <v>1163.8612661436</v>
      </c>
      <c r="E66" s="23">
        <v>0.71719328699999996</v>
      </c>
      <c r="F66" s="23"/>
    </row>
    <row r="67" spans="1:22" x14ac:dyDescent="0.25">
      <c r="A67" s="6" t="s">
        <v>189</v>
      </c>
      <c r="B67" s="20" t="s">
        <v>77</v>
      </c>
      <c r="C67" s="25" t="s">
        <v>190</v>
      </c>
      <c r="D67" s="22">
        <f t="shared" si="2"/>
        <v>103.3334769006</v>
      </c>
      <c r="E67" s="23">
        <v>6.3676039500000003E-2</v>
      </c>
      <c r="F67" s="23"/>
    </row>
    <row r="68" spans="1:22" x14ac:dyDescent="0.25">
      <c r="A68" s="6" t="s">
        <v>191</v>
      </c>
      <c r="B68" s="20" t="s">
        <v>192</v>
      </c>
      <c r="C68" s="25" t="s">
        <v>74</v>
      </c>
      <c r="D68" s="22">
        <f t="shared" si="2"/>
        <v>43.508832379200001</v>
      </c>
      <c r="E68" s="23">
        <v>2.6810964E-2</v>
      </c>
      <c r="F68" s="23"/>
    </row>
    <row r="69" spans="1:22" s="5" customFormat="1" x14ac:dyDescent="0.25">
      <c r="A69" s="6" t="s">
        <v>193</v>
      </c>
      <c r="B69" s="20" t="s">
        <v>194</v>
      </c>
      <c r="C69" s="25" t="s">
        <v>59</v>
      </c>
      <c r="D69" s="22">
        <f t="shared" si="2"/>
        <v>514.85451648719982</v>
      </c>
      <c r="E69" s="23">
        <v>0.31726307399999992</v>
      </c>
      <c r="F69" s="2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195</v>
      </c>
      <c r="B70" s="20" t="s">
        <v>196</v>
      </c>
      <c r="C70" s="25" t="s">
        <v>75</v>
      </c>
      <c r="D70" s="22">
        <f t="shared" si="2"/>
        <v>21.754416189600001</v>
      </c>
      <c r="E70" s="23">
        <v>1.3405482E-2</v>
      </c>
      <c r="F70" s="23"/>
    </row>
    <row r="71" spans="1:22" x14ac:dyDescent="0.25">
      <c r="A71" s="16" t="s">
        <v>197</v>
      </c>
      <c r="B71" s="24" t="s">
        <v>198</v>
      </c>
      <c r="C71" s="1" t="s">
        <v>7</v>
      </c>
      <c r="D71" s="19" t="s">
        <v>7</v>
      </c>
      <c r="E71" s="23"/>
      <c r="F71" s="23"/>
    </row>
    <row r="72" spans="1:22" x14ac:dyDescent="0.25">
      <c r="A72" s="6" t="s">
        <v>51</v>
      </c>
      <c r="B72" s="26" t="s">
        <v>72</v>
      </c>
      <c r="C72" s="21" t="s">
        <v>132</v>
      </c>
      <c r="D72" s="22">
        <f>E72*E$2*4</f>
        <v>53.941887810128996</v>
      </c>
      <c r="E72" s="23">
        <v>3.32400097425E-2</v>
      </c>
      <c r="F72" s="23"/>
    </row>
    <row r="73" spans="1:22" ht="31.5" x14ac:dyDescent="0.25">
      <c r="A73" s="16" t="s">
        <v>199</v>
      </c>
      <c r="B73" s="24" t="s">
        <v>200</v>
      </c>
      <c r="C73" s="1" t="s">
        <v>7</v>
      </c>
      <c r="D73" s="19" t="s">
        <v>7</v>
      </c>
      <c r="E73" s="27"/>
      <c r="F73" s="27"/>
    </row>
    <row r="74" spans="1:22" ht="31.5" x14ac:dyDescent="0.25">
      <c r="A74" s="6" t="s">
        <v>52</v>
      </c>
      <c r="B74" s="28" t="s">
        <v>201</v>
      </c>
      <c r="C74" s="29" t="s">
        <v>202</v>
      </c>
      <c r="D74" s="22">
        <f t="shared" ref="D74:D76" si="3">E74*E$2*4</f>
        <v>47.366615516822392</v>
      </c>
      <c r="E74" s="27">
        <v>2.9188202807999997E-2</v>
      </c>
      <c r="F74" s="27"/>
    </row>
    <row r="75" spans="1:22" s="5" customFormat="1" ht="31.5" x14ac:dyDescent="0.25">
      <c r="A75" s="6" t="s">
        <v>203</v>
      </c>
      <c r="B75" s="28" t="s">
        <v>204</v>
      </c>
      <c r="C75" s="29" t="s">
        <v>205</v>
      </c>
      <c r="D75" s="22">
        <f t="shared" si="3"/>
        <v>126.30976613284919</v>
      </c>
      <c r="E75" s="27">
        <v>7.7834462738999993E-2</v>
      </c>
      <c r="F75" s="2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6" t="s">
        <v>64</v>
      </c>
      <c r="B76" s="28" t="s">
        <v>206</v>
      </c>
      <c r="C76" s="25" t="s">
        <v>132</v>
      </c>
      <c r="D76" s="22">
        <f t="shared" si="3"/>
        <v>112.99787629282976</v>
      </c>
      <c r="E76" s="27">
        <v>6.9631424878499978E-2</v>
      </c>
      <c r="F76" s="27"/>
    </row>
    <row r="77" spans="1:22" x14ac:dyDescent="0.25">
      <c r="A77" s="16" t="s">
        <v>207</v>
      </c>
      <c r="B77" s="30" t="s">
        <v>208</v>
      </c>
      <c r="C77" s="25"/>
      <c r="D77" s="22"/>
      <c r="E77" s="27"/>
      <c r="F77" s="27"/>
    </row>
    <row r="78" spans="1:22" ht="31.5" x14ac:dyDescent="0.25">
      <c r="A78" s="6" t="s">
        <v>54</v>
      </c>
      <c r="B78" s="28" t="s">
        <v>209</v>
      </c>
      <c r="C78" s="25" t="s">
        <v>61</v>
      </c>
      <c r="D78" s="22">
        <f t="shared" ref="D78:D82" si="4">E78*E$2*4</f>
        <v>1288.7678724322197</v>
      </c>
      <c r="E78" s="27">
        <v>0.79416309614999991</v>
      </c>
      <c r="F78" s="27"/>
    </row>
    <row r="79" spans="1:22" ht="31.5" x14ac:dyDescent="0.25">
      <c r="A79" s="6" t="s">
        <v>210</v>
      </c>
      <c r="B79" s="28" t="s">
        <v>211</v>
      </c>
      <c r="C79" s="25" t="s">
        <v>60</v>
      </c>
      <c r="D79" s="22">
        <f t="shared" si="4"/>
        <v>514.67322968561996</v>
      </c>
      <c r="E79" s="23">
        <v>0.31715136164999996</v>
      </c>
      <c r="F79" s="23"/>
    </row>
    <row r="80" spans="1:22" x14ac:dyDescent="0.25">
      <c r="A80" s="6" t="s">
        <v>65</v>
      </c>
      <c r="B80" s="28" t="s">
        <v>212</v>
      </c>
      <c r="C80" s="25" t="s">
        <v>58</v>
      </c>
      <c r="D80" s="22">
        <f t="shared" si="4"/>
        <v>97.894872853199985</v>
      </c>
      <c r="E80" s="23">
        <v>6.032466899999999E-2</v>
      </c>
      <c r="F80" s="23"/>
    </row>
    <row r="81" spans="1:22" s="5" customFormat="1" x14ac:dyDescent="0.25">
      <c r="A81" s="6" t="s">
        <v>121</v>
      </c>
      <c r="B81" s="28" t="s">
        <v>213</v>
      </c>
      <c r="C81" s="25" t="s">
        <v>59</v>
      </c>
      <c r="D81" s="22">
        <f t="shared" si="4"/>
        <v>46.771994807639992</v>
      </c>
      <c r="E81" s="23">
        <v>2.8821786299999996E-2</v>
      </c>
      <c r="F81" s="2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6" t="s">
        <v>123</v>
      </c>
      <c r="B82" s="28" t="s">
        <v>214</v>
      </c>
      <c r="C82" s="25" t="s">
        <v>62</v>
      </c>
      <c r="D82" s="22">
        <f t="shared" si="4"/>
        <v>19.578974570639996</v>
      </c>
      <c r="E82" s="23">
        <v>1.2064933799999998E-2</v>
      </c>
      <c r="F82" s="23"/>
    </row>
    <row r="83" spans="1:22" x14ac:dyDescent="0.25">
      <c r="A83" s="6" t="s">
        <v>125</v>
      </c>
      <c r="B83" s="28" t="s">
        <v>215</v>
      </c>
      <c r="C83" s="25"/>
      <c r="D83" s="22"/>
      <c r="E83" s="23"/>
      <c r="F83" s="23"/>
    </row>
    <row r="84" spans="1:22" x14ac:dyDescent="0.25">
      <c r="A84" s="6" t="s">
        <v>216</v>
      </c>
      <c r="B84" s="28" t="s">
        <v>217</v>
      </c>
      <c r="C84" s="25" t="s">
        <v>62</v>
      </c>
      <c r="D84" s="22">
        <f t="shared" ref="D84:D86" si="5">E84*E$2*4</f>
        <v>5.9824644521399986</v>
      </c>
      <c r="E84" s="23">
        <v>3.6865075499999994E-3</v>
      </c>
      <c r="F84" s="23"/>
    </row>
    <row r="85" spans="1:22" x14ac:dyDescent="0.25">
      <c r="A85" s="6" t="s">
        <v>218</v>
      </c>
      <c r="B85" s="28" t="s">
        <v>219</v>
      </c>
      <c r="C85" s="25" t="s">
        <v>62</v>
      </c>
      <c r="D85" s="22">
        <f t="shared" si="5"/>
        <v>5.0760304442399997</v>
      </c>
      <c r="E85" s="23">
        <v>3.1279457999999999E-3</v>
      </c>
      <c r="F85" s="23"/>
    </row>
    <row r="86" spans="1:22" x14ac:dyDescent="0.25">
      <c r="A86" s="6" t="s">
        <v>220</v>
      </c>
      <c r="B86" s="28" t="s">
        <v>221</v>
      </c>
      <c r="C86" s="25" t="s">
        <v>62</v>
      </c>
      <c r="D86" s="22">
        <f t="shared" si="5"/>
        <v>0.18128680157999999</v>
      </c>
      <c r="E86" s="23">
        <v>1.1171235E-4</v>
      </c>
      <c r="F86" s="23"/>
    </row>
    <row r="87" spans="1:22" x14ac:dyDescent="0.25">
      <c r="A87" s="16" t="s">
        <v>222</v>
      </c>
      <c r="B87" s="24" t="s">
        <v>223</v>
      </c>
      <c r="C87" s="1" t="s">
        <v>7</v>
      </c>
      <c r="D87" s="19" t="s">
        <v>7</v>
      </c>
      <c r="E87" s="23"/>
      <c r="F87" s="23"/>
    </row>
    <row r="88" spans="1:22" x14ac:dyDescent="0.25">
      <c r="A88" s="6" t="s">
        <v>55</v>
      </c>
      <c r="B88" s="26" t="s">
        <v>224</v>
      </c>
      <c r="C88" s="21" t="s">
        <v>53</v>
      </c>
      <c r="D88" s="22">
        <f t="shared" ref="D88:D90" si="6">E88*E$2*4</f>
        <v>1604.3881939829998</v>
      </c>
      <c r="E88" s="27">
        <v>0.98865429749999989</v>
      </c>
      <c r="F88" s="27"/>
    </row>
    <row r="89" spans="1:22" x14ac:dyDescent="0.25">
      <c r="A89" s="6" t="s">
        <v>225</v>
      </c>
      <c r="B89" s="26" t="s">
        <v>68</v>
      </c>
      <c r="C89" s="1"/>
      <c r="D89" s="22">
        <f t="shared" si="6"/>
        <v>2221.4884665613199</v>
      </c>
      <c r="E89" s="27">
        <v>1.3689231368999999</v>
      </c>
      <c r="F89" s="27"/>
    </row>
    <row r="90" spans="1:22" x14ac:dyDescent="0.25">
      <c r="A90" s="6" t="s">
        <v>66</v>
      </c>
      <c r="B90" s="26" t="s">
        <v>226</v>
      </c>
      <c r="C90" s="1"/>
      <c r="D90" s="22">
        <f t="shared" si="6"/>
        <v>1420.1101601769299</v>
      </c>
      <c r="E90" s="27">
        <v>0.87509869372499993</v>
      </c>
      <c r="F90" s="27"/>
    </row>
    <row r="91" spans="1:22" x14ac:dyDescent="0.25">
      <c r="A91" s="6"/>
      <c r="B91" s="3" t="s">
        <v>84</v>
      </c>
      <c r="C91" s="1" t="s">
        <v>15</v>
      </c>
      <c r="D91" s="9">
        <f>SUM(D29:D53)+SUM(D56:D63)+SUM(D65:D70)+SUM(D74:D76)+SUM(D78:D82)+SUM(D84:D86)+SUM(D72:D72)+SUM(D88:D90)</f>
        <v>20776.058456041148</v>
      </c>
      <c r="E91" s="31">
        <f>SUM(E29:E53)+SUM(E56:E63)+SUM(E65:E70)+SUM(E74:E76)+SUM(E78:E82)+SUM(E84:E86)+SUM(E72:E72)+SUM(E88:E90)</f>
        <v>12.802599492260997</v>
      </c>
      <c r="F91" s="31">
        <f>SUM(F29:F53)+SUM(F56:F63)+SUM(F65:F70)+SUM(F74:F76)+SUM(F78:F82)+SUM(F84:F86)+SUM(F72:F72)+SUM(F88:F90)</f>
        <v>0</v>
      </c>
    </row>
    <row r="92" spans="1:22" x14ac:dyDescent="0.25">
      <c r="A92" s="32" t="s">
        <v>85</v>
      </c>
      <c r="B92" s="32"/>
      <c r="C92" s="32"/>
      <c r="D92" s="32"/>
    </row>
    <row r="93" spans="1:22" x14ac:dyDescent="0.25">
      <c r="A93" s="6" t="s">
        <v>86</v>
      </c>
      <c r="B93" s="1" t="s">
        <v>87</v>
      </c>
      <c r="C93" s="1" t="s">
        <v>88</v>
      </c>
      <c r="D93" s="1">
        <v>2</v>
      </c>
      <c r="E93" s="15" t="s">
        <v>119</v>
      </c>
    </row>
    <row r="94" spans="1:22" x14ac:dyDescent="0.25">
      <c r="A94" s="6" t="s">
        <v>89</v>
      </c>
      <c r="B94" s="1" t="s">
        <v>90</v>
      </c>
      <c r="C94" s="1" t="s">
        <v>88</v>
      </c>
      <c r="D94" s="1">
        <v>2</v>
      </c>
      <c r="E94" s="15" t="s">
        <v>119</v>
      </c>
    </row>
    <row r="95" spans="1:22" x14ac:dyDescent="0.25">
      <c r="A95" s="6" t="s">
        <v>91</v>
      </c>
      <c r="B95" s="1" t="s">
        <v>92</v>
      </c>
      <c r="C95" s="1" t="s">
        <v>88</v>
      </c>
      <c r="D95" s="1">
        <f>'[1]2018 непоср.'!$AC$39</f>
        <v>0</v>
      </c>
      <c r="E95" s="15" t="s">
        <v>119</v>
      </c>
    </row>
    <row r="96" spans="1:22" x14ac:dyDescent="0.25">
      <c r="A96" s="6" t="s">
        <v>93</v>
      </c>
      <c r="B96" s="1" t="s">
        <v>94</v>
      </c>
      <c r="C96" s="1" t="s">
        <v>15</v>
      </c>
      <c r="D96" s="1">
        <v>-1979.8</v>
      </c>
      <c r="E96" s="15" t="s">
        <v>119</v>
      </c>
    </row>
    <row r="97" spans="1:5" x14ac:dyDescent="0.25">
      <c r="A97" s="32" t="s">
        <v>95</v>
      </c>
      <c r="B97" s="32"/>
      <c r="C97" s="32"/>
      <c r="D97" s="32"/>
    </row>
    <row r="98" spans="1:5" ht="31.5" x14ac:dyDescent="0.25">
      <c r="A98" s="6" t="s">
        <v>96</v>
      </c>
      <c r="B98" s="1" t="s">
        <v>14</v>
      </c>
      <c r="C98" s="1" t="s">
        <v>15</v>
      </c>
      <c r="D98" s="1">
        <v>0</v>
      </c>
      <c r="E98" s="15" t="s">
        <v>97</v>
      </c>
    </row>
    <row r="99" spans="1:5" ht="31.5" x14ac:dyDescent="0.25">
      <c r="A99" s="6" t="s">
        <v>98</v>
      </c>
      <c r="B99" s="1" t="s">
        <v>17</v>
      </c>
      <c r="C99" s="1" t="s">
        <v>15</v>
      </c>
      <c r="D99" s="1">
        <v>0</v>
      </c>
      <c r="E99" s="15" t="s">
        <v>97</v>
      </c>
    </row>
    <row r="100" spans="1:5" ht="31.5" x14ac:dyDescent="0.25">
      <c r="A100" s="6" t="s">
        <v>99</v>
      </c>
      <c r="B100" s="1" t="s">
        <v>19</v>
      </c>
      <c r="C100" s="1" t="s">
        <v>15</v>
      </c>
      <c r="D100" s="1">
        <v>0</v>
      </c>
      <c r="E100" s="15" t="s">
        <v>97</v>
      </c>
    </row>
    <row r="101" spans="1:5" ht="31.5" x14ac:dyDescent="0.25">
      <c r="A101" s="6" t="s">
        <v>100</v>
      </c>
      <c r="B101" s="1" t="s">
        <v>43</v>
      </c>
      <c r="C101" s="1" t="s">
        <v>15</v>
      </c>
      <c r="D101" s="1">
        <v>0</v>
      </c>
      <c r="E101" s="15" t="s">
        <v>97</v>
      </c>
    </row>
    <row r="102" spans="1:5" ht="31.5" x14ac:dyDescent="0.25">
      <c r="A102" s="6" t="s">
        <v>101</v>
      </c>
      <c r="B102" s="1" t="s">
        <v>102</v>
      </c>
      <c r="C102" s="1" t="s">
        <v>15</v>
      </c>
      <c r="D102" s="1">
        <v>0</v>
      </c>
      <c r="E102" s="15" t="s">
        <v>97</v>
      </c>
    </row>
    <row r="103" spans="1:5" ht="31.5" x14ac:dyDescent="0.25">
      <c r="A103" s="6" t="s">
        <v>103</v>
      </c>
      <c r="B103" s="1" t="s">
        <v>47</v>
      </c>
      <c r="C103" s="1" t="s">
        <v>15</v>
      </c>
      <c r="D103" s="1">
        <v>0</v>
      </c>
      <c r="E103" s="15" t="s">
        <v>97</v>
      </c>
    </row>
    <row r="104" spans="1:5" x14ac:dyDescent="0.25">
      <c r="A104" s="32" t="s">
        <v>104</v>
      </c>
      <c r="B104" s="32"/>
      <c r="C104" s="32"/>
      <c r="D104" s="32"/>
      <c r="E104" s="8"/>
    </row>
    <row r="105" spans="1:5" ht="31.5" x14ac:dyDescent="0.25">
      <c r="A105" s="6" t="s">
        <v>105</v>
      </c>
      <c r="B105" s="1" t="s">
        <v>87</v>
      </c>
      <c r="C105" s="1" t="s">
        <v>88</v>
      </c>
      <c r="D105" s="1">
        <v>0</v>
      </c>
      <c r="E105" s="15" t="s">
        <v>97</v>
      </c>
    </row>
    <row r="106" spans="1:5" ht="31.5" x14ac:dyDescent="0.25">
      <c r="A106" s="6" t="s">
        <v>106</v>
      </c>
      <c r="B106" s="1" t="s">
        <v>90</v>
      </c>
      <c r="C106" s="1" t="s">
        <v>88</v>
      </c>
      <c r="D106" s="1">
        <v>0</v>
      </c>
      <c r="E106" s="15" t="s">
        <v>97</v>
      </c>
    </row>
    <row r="107" spans="1:5" ht="31.5" x14ac:dyDescent="0.25">
      <c r="A107" s="6" t="s">
        <v>107</v>
      </c>
      <c r="B107" s="1" t="s">
        <v>108</v>
      </c>
      <c r="C107" s="1" t="s">
        <v>88</v>
      </c>
      <c r="D107" s="1">
        <v>0</v>
      </c>
      <c r="E107" s="15" t="s">
        <v>97</v>
      </c>
    </row>
    <row r="108" spans="1:5" ht="31.5" x14ac:dyDescent="0.25">
      <c r="A108" s="6" t="s">
        <v>109</v>
      </c>
      <c r="B108" s="1" t="s">
        <v>94</v>
      </c>
      <c r="C108" s="1" t="s">
        <v>15</v>
      </c>
      <c r="D108" s="1">
        <v>0</v>
      </c>
      <c r="E108" s="15" t="s">
        <v>97</v>
      </c>
    </row>
    <row r="109" spans="1:5" x14ac:dyDescent="0.25">
      <c r="A109" s="32" t="s">
        <v>110</v>
      </c>
      <c r="B109" s="32"/>
      <c r="C109" s="32"/>
      <c r="D109" s="32"/>
    </row>
    <row r="110" spans="1:5" x14ac:dyDescent="0.25">
      <c r="A110" s="6" t="s">
        <v>111</v>
      </c>
      <c r="B110" s="1" t="s">
        <v>112</v>
      </c>
      <c r="C110" s="1" t="s">
        <v>88</v>
      </c>
      <c r="D110" s="1">
        <v>4</v>
      </c>
      <c r="E110" s="15" t="s">
        <v>113</v>
      </c>
    </row>
    <row r="111" spans="1:5" x14ac:dyDescent="0.25">
      <c r="A111" s="6" t="s">
        <v>114</v>
      </c>
      <c r="B111" s="1" t="s">
        <v>115</v>
      </c>
      <c r="C111" s="1" t="s">
        <v>88</v>
      </c>
      <c r="D111" s="1">
        <v>0</v>
      </c>
      <c r="E111" s="15" t="s">
        <v>113</v>
      </c>
    </row>
    <row r="112" spans="1:5" ht="31.5" x14ac:dyDescent="0.25">
      <c r="A112" s="6" t="s">
        <v>116</v>
      </c>
      <c r="B112" s="1" t="s">
        <v>117</v>
      </c>
      <c r="C112" s="1" t="s">
        <v>15</v>
      </c>
      <c r="D112" s="1">
        <v>0</v>
      </c>
      <c r="E112" s="15" t="s">
        <v>113</v>
      </c>
    </row>
  </sheetData>
  <sheetProtection password="CC29" sheet="1" objects="1" scenarios="1" selectLockedCells="1" selectUnlockedCells="1"/>
  <mergeCells count="9">
    <mergeCell ref="A104:D104"/>
    <mergeCell ref="A109:D109"/>
    <mergeCell ref="E27:E28"/>
    <mergeCell ref="F27:F28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2023-03-24T10:36:36Z</dcterms:modified>
</cp:coreProperties>
</file>