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Лист1!$A$1:$D$111</definedName>
  </definedNames>
  <calcPr calcId="162913"/>
</workbook>
</file>

<file path=xl/calcChain.xml><?xml version="1.0" encoding="utf-8"?>
<calcChain xmlns="http://schemas.openxmlformats.org/spreadsheetml/2006/main">
  <c r="D90" i="1" l="1"/>
  <c r="D15" i="1"/>
  <c r="D11" i="1"/>
  <c r="D10" i="1"/>
  <c r="D9" i="1"/>
  <c r="F90" i="1" l="1"/>
  <c r="D74" i="1"/>
  <c r="E90" i="1"/>
  <c r="D89" i="1" l="1"/>
  <c r="D88" i="1"/>
  <c r="D87" i="1"/>
  <c r="D85" i="1"/>
  <c r="D84" i="1"/>
  <c r="D83" i="1"/>
  <c r="D81" i="1"/>
  <c r="D80" i="1"/>
  <c r="D79" i="1"/>
  <c r="D78" i="1"/>
  <c r="D77" i="1"/>
  <c r="D75" i="1"/>
  <c r="D73" i="1"/>
  <c r="D71" i="1"/>
  <c r="D69" i="1"/>
  <c r="D68" i="1"/>
  <c r="D67" i="1"/>
  <c r="D66" i="1"/>
  <c r="D65" i="1"/>
  <c r="D64" i="1"/>
  <c r="D62" i="1"/>
  <c r="D61" i="1"/>
  <c r="D60" i="1"/>
  <c r="D59" i="1"/>
  <c r="D58" i="1"/>
  <c r="D57" i="1"/>
  <c r="D56" i="1"/>
  <c r="D55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14" i="1" l="1"/>
  <c r="D13" i="1"/>
  <c r="D12" i="1" s="1"/>
  <c r="D17" i="1" s="1"/>
  <c r="D16" i="1" s="1"/>
  <c r="F16" i="1" l="1"/>
  <c r="E25" i="1" s="1"/>
  <c r="D22" i="1"/>
  <c r="D24" i="1" s="1"/>
</calcChain>
</file>

<file path=xl/sharedStrings.xml><?xml version="1.0" encoding="utf-8"?>
<sst xmlns="http://schemas.openxmlformats.org/spreadsheetml/2006/main" count="337" uniqueCount="229">
  <si>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</si>
  <si>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</si>
  <si>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</si>
  <si>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</si>
  <si>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</si>
  <si>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</si>
  <si>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</si>
  <si>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</si>
  <si>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</si>
  <si>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</si>
  <si>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</si>
  <si>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</si>
  <si>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</si>
  <si>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</si>
  <si>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</si>
  <si>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</si>
  <si>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</si>
  <si>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</si>
  <si>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</si>
  <si>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</si>
  <si>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</si>
  <si>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</si>
  <si>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</si>
  <si>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</si>
  <si>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</si>
  <si>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</si>
  <si>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</si>
  <si>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</si>
  <si>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</si>
  <si>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</si>
  <si>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</si>
  <si>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</si>
  <si>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</si>
  <si>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</si>
  <si>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</si>
  <si>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</si>
  <si>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</si>
  <si>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</si>
  <si>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</si>
  <si>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</si>
  <si>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</si>
  <si>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</si>
  <si>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</si>
  <si>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</si>
  <si>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</si>
  <si>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</si>
  <si>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</si>
  <si>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</si>
  <si>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</si>
  <si>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</si>
  <si>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</si>
  <si>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</si>
  <si>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</si>
  <si>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</si>
  <si>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</si>
  <si>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</si>
  <si>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</si>
  <si>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</si>
  <si>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</si>
  <si>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</si>
  <si>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</si>
  <si>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</si>
  <si>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</si>
  <si>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</si>
  <si>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</si>
  <si>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</si>
  <si>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</si>
  <si>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</si>
  <si>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</si>
  <si>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</si>
  <si>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</si>
  <si>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</si>
  <si>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</si>
  <si>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</si>
  <si>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</si>
  <si>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</si>
  <si>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</si>
  <si>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</si>
  <si>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</si>
  <si>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</si>
  <si>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</si>
  <si>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</si>
  <si>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</si>
  <si>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</si>
  <si>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</si>
  <si>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</si>
  <si>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</si>
  <si>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</si>
  <si>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</si>
  <si>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</si>
  <si>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</si>
  <si>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</si>
  <si>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</si>
  <si>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</si>
  <si>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</si>
  <si>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</si>
  <si>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</si>
  <si>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</si>
  <si>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</si>
  <si>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</si>
  <si>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</si>
  <si>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</si>
  <si>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</si>
  <si>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</si>
  <si>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</si>
  <si>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</si>
  <si>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</si>
  <si>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</si>
  <si>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</si>
  <si>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</si>
  <si>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</si>
  <si>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</si>
  <si>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</si>
  <si>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</si>
  <si>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</si>
  <si>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</si>
  <si>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</si>
  <si>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</si>
  <si>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</si>
  <si>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</si>
  <si>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</si>
  <si>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</si>
  <si>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</si>
  <si>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</si>
  <si>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</si>
  <si>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</si>
  <si>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</si>
  <si>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</si>
  <si>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</si>
  <si>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</si>
  <si>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</si>
  <si>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</si>
  <si>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</si>
  <si>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</si>
  <si>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</si>
  <si>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</si>
  <si>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</si>
  <si>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</si>
  <si>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</si>
  <si>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</si>
  <si>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</si>
  <si>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</si>
  <si>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</si>
  <si>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</si>
  <si>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</si>
  <si>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</si>
  <si>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</si>
  <si>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</si>
  <si>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</si>
  <si>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</si>
  <si>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</si>
  <si>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</si>
  <si>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</si>
  <si>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</si>
  <si>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</si>
  <si>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</si>
  <si>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</si>
  <si>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</si>
  <si>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</si>
  <si>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</si>
  <si>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</si>
  <si>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</si>
  <si>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</si>
  <si>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</si>
  <si>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</si>
  <si>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</si>
  <si>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</si>
  <si>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</si>
  <si>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</si>
  <si>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</si>
  <si>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</si>
  <si>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</si>
  <si>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</si>
  <si>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</si>
  <si>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</si>
  <si>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</si>
  <si>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</si>
  <si>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</si>
  <si>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</si>
  <si>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</si>
  <si>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</si>
  <si>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</si>
  <si>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</si>
  <si>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</si>
  <si>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</si>
  <si>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</si>
  <si>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</si>
  <si>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</si>
  <si>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</si>
  <si>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</si>
  <si>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</si>
  <si>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</si>
  <si>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</si>
  <si>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</si>
  <si>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</si>
  <si>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</si>
  <si>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</si>
  <si>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</si>
  <si>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</si>
  <si>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</si>
  <si>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</si>
  <si>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</si>
  <si>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</si>
  <si>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</si>
  <si>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</si>
  <si>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</si>
  <si>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</si>
  <si>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</si>
  <si>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</si>
  <si>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</si>
  <si>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</si>
  <si>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</si>
  <si>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</si>
  <si>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</si>
  <si>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</si>
  <si>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</si>
  <si>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</si>
  <si>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</si>
  <si>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</si>
  <si>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</si>
  <si>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</si>
  <si>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</si>
  <si>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общедомовых приборов учета системы электроснабжения</t>
  </si>
  <si>
    <t>Отчет об исполнении управляющей организацией ООО "ГУК "Привокзальная" договора оказания услуг выполнения работ за 2022 год по дому №54                             ул. Интернациональная в  г. Липецке</t>
  </si>
  <si>
    <t>31.03.2023 г.</t>
  </si>
  <si>
    <t>01.01.2022 г.</t>
  </si>
  <si>
    <t>31.12.2022 г.</t>
  </si>
  <si>
    <t>01.01.22-31.07.22</t>
  </si>
  <si>
    <t>01.08.22-31.12.22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</si>
</sst>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3;&#1077;&#1087;&#1086;&#1089;&#1088;&#1077;&#1076;&#1089;&#1090;&#1074;&#1077;&#1085;&#1085;&#1099;&#1081;%202021/&#1091;&#1083;.&#1048;&#1085;&#1090;&#1077;&#1088;&#1085;&#1072;&#1094;&#1080;&#1086;&#1085;&#1072;&#1083;&#1100;&#1085;&#1072;&#1103;,%20&#1076;.54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-70190.563419389684</v>
          </cell>
        </row>
        <row r="25">
          <cell r="D25">
            <v>309.74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>
        <row r="124">
          <cell r="FU124">
            <v>8860.1092527676956</v>
          </cell>
        </row>
        <row r="125">
          <cell r="FU125">
            <v>8826.8814054539998</v>
          </cell>
        </row>
        <row r="126">
          <cell r="FU126">
            <v>2118.0899374926362</v>
          </cell>
        </row>
      </sheetData>
      <sheetData sheetId="7">
        <row r="124">
          <cell r="FU124">
            <v>11448.005047212502</v>
          </cell>
        </row>
        <row r="125">
          <cell r="FU125">
            <v>11401.083095890388</v>
          </cell>
        </row>
        <row r="126">
          <cell r="FU126">
            <v>2735.7928890946496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tabSelected="1" view="pageBreakPreview" zoomScaleNormal="90" zoomScaleSheetLayoutView="100" workbookViewId="0">
      <selection activeCell="T14" sqref="T14"/>
    </sheetView>
  </sheetViews>
  <sheetFormatPr defaultRowHeight="15.75" x14ac:dyDescent="0.25"/>
  <cols>
    <col min="1" max="1" width="9.140625" style="11"/>
    <col min="2" max="2" width="62.42578125" style="14" customWidth="1"/>
    <col min="3" max="3" width="29.5703125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11" width="9.140625" style="14" hidden="1" customWidth="1"/>
    <col min="12" max="15" width="9.140625" style="14" customWidth="1"/>
    <col min="16" max="21" width="9.140625" style="14"/>
    <col min="22" max="256" width="9.140625" style="2"/>
    <col min="257" max="257" width="62.42578125" style="2" customWidth="1"/>
    <col min="258" max="258" width="24.28515625" style="2" customWidth="1"/>
    <col min="259" max="259" width="62.7109375" style="2" customWidth="1"/>
    <col min="260" max="261" width="0" style="2" hidden="1" customWidth="1"/>
    <col min="262" max="512" width="9.140625" style="2"/>
    <col min="513" max="513" width="62.42578125" style="2" customWidth="1"/>
    <col min="514" max="514" width="24.28515625" style="2" customWidth="1"/>
    <col min="515" max="515" width="62.7109375" style="2" customWidth="1"/>
    <col min="516" max="517" width="0" style="2" hidden="1" customWidth="1"/>
    <col min="518" max="768" width="9.140625" style="2"/>
    <col min="769" max="769" width="62.42578125" style="2" customWidth="1"/>
    <col min="770" max="770" width="24.28515625" style="2" customWidth="1"/>
    <col min="771" max="771" width="62.7109375" style="2" customWidth="1"/>
    <col min="772" max="773" width="0" style="2" hidden="1" customWidth="1"/>
    <col min="774" max="1024" width="9.140625" style="2"/>
    <col min="1025" max="1025" width="62.42578125" style="2" customWidth="1"/>
    <col min="1026" max="1026" width="24.28515625" style="2" customWidth="1"/>
    <col min="1027" max="1027" width="62.7109375" style="2" customWidth="1"/>
    <col min="1028" max="1029" width="0" style="2" hidden="1" customWidth="1"/>
    <col min="1030" max="1280" width="9.140625" style="2"/>
    <col min="1281" max="1281" width="62.42578125" style="2" customWidth="1"/>
    <col min="1282" max="1282" width="24.28515625" style="2" customWidth="1"/>
    <col min="1283" max="1283" width="62.7109375" style="2" customWidth="1"/>
    <col min="1284" max="1285" width="0" style="2" hidden="1" customWidth="1"/>
    <col min="1286" max="1536" width="9.140625" style="2"/>
    <col min="1537" max="1537" width="62.42578125" style="2" customWidth="1"/>
    <col min="1538" max="1538" width="24.28515625" style="2" customWidth="1"/>
    <col min="1539" max="1539" width="62.7109375" style="2" customWidth="1"/>
    <col min="1540" max="1541" width="0" style="2" hidden="1" customWidth="1"/>
    <col min="1542" max="1792" width="9.140625" style="2"/>
    <col min="1793" max="1793" width="62.42578125" style="2" customWidth="1"/>
    <col min="1794" max="1794" width="24.28515625" style="2" customWidth="1"/>
    <col min="1795" max="1795" width="62.7109375" style="2" customWidth="1"/>
    <col min="1796" max="1797" width="0" style="2" hidden="1" customWidth="1"/>
    <col min="1798" max="2048" width="9.140625" style="2"/>
    <col min="2049" max="2049" width="62.42578125" style="2" customWidth="1"/>
    <col min="2050" max="2050" width="24.28515625" style="2" customWidth="1"/>
    <col min="2051" max="2051" width="62.7109375" style="2" customWidth="1"/>
    <col min="2052" max="2053" width="0" style="2" hidden="1" customWidth="1"/>
    <col min="2054" max="2304" width="9.140625" style="2"/>
    <col min="2305" max="2305" width="62.42578125" style="2" customWidth="1"/>
    <col min="2306" max="2306" width="24.28515625" style="2" customWidth="1"/>
    <col min="2307" max="2307" width="62.7109375" style="2" customWidth="1"/>
    <col min="2308" max="2309" width="0" style="2" hidden="1" customWidth="1"/>
    <col min="2310" max="2560" width="9.140625" style="2"/>
    <col min="2561" max="2561" width="62.42578125" style="2" customWidth="1"/>
    <col min="2562" max="2562" width="24.28515625" style="2" customWidth="1"/>
    <col min="2563" max="2563" width="62.7109375" style="2" customWidth="1"/>
    <col min="2564" max="2565" width="0" style="2" hidden="1" customWidth="1"/>
    <col min="2566" max="2816" width="9.140625" style="2"/>
    <col min="2817" max="2817" width="62.42578125" style="2" customWidth="1"/>
    <col min="2818" max="2818" width="24.28515625" style="2" customWidth="1"/>
    <col min="2819" max="2819" width="62.7109375" style="2" customWidth="1"/>
    <col min="2820" max="2821" width="0" style="2" hidden="1" customWidth="1"/>
    <col min="2822" max="3072" width="9.140625" style="2"/>
    <col min="3073" max="3073" width="62.42578125" style="2" customWidth="1"/>
    <col min="3074" max="3074" width="24.28515625" style="2" customWidth="1"/>
    <col min="3075" max="3075" width="62.7109375" style="2" customWidth="1"/>
    <col min="3076" max="3077" width="0" style="2" hidden="1" customWidth="1"/>
    <col min="3078" max="3328" width="9.140625" style="2"/>
    <col min="3329" max="3329" width="62.42578125" style="2" customWidth="1"/>
    <col min="3330" max="3330" width="24.28515625" style="2" customWidth="1"/>
    <col min="3331" max="3331" width="62.7109375" style="2" customWidth="1"/>
    <col min="3332" max="3333" width="0" style="2" hidden="1" customWidth="1"/>
    <col min="3334" max="3584" width="9.140625" style="2"/>
    <col min="3585" max="3585" width="62.42578125" style="2" customWidth="1"/>
    <col min="3586" max="3586" width="24.28515625" style="2" customWidth="1"/>
    <col min="3587" max="3587" width="62.7109375" style="2" customWidth="1"/>
    <col min="3588" max="3589" width="0" style="2" hidden="1" customWidth="1"/>
    <col min="3590" max="3840" width="9.140625" style="2"/>
    <col min="3841" max="3841" width="62.42578125" style="2" customWidth="1"/>
    <col min="3842" max="3842" width="24.28515625" style="2" customWidth="1"/>
    <col min="3843" max="3843" width="62.7109375" style="2" customWidth="1"/>
    <col min="3844" max="3845" width="0" style="2" hidden="1" customWidth="1"/>
    <col min="3846" max="4096" width="9.140625" style="2"/>
    <col min="4097" max="4097" width="62.42578125" style="2" customWidth="1"/>
    <col min="4098" max="4098" width="24.28515625" style="2" customWidth="1"/>
    <col min="4099" max="4099" width="62.7109375" style="2" customWidth="1"/>
    <col min="4100" max="4101" width="0" style="2" hidden="1" customWidth="1"/>
    <col min="4102" max="4352" width="9.140625" style="2"/>
    <col min="4353" max="4353" width="62.42578125" style="2" customWidth="1"/>
    <col min="4354" max="4354" width="24.28515625" style="2" customWidth="1"/>
    <col min="4355" max="4355" width="62.7109375" style="2" customWidth="1"/>
    <col min="4356" max="4357" width="0" style="2" hidden="1" customWidth="1"/>
    <col min="4358" max="4608" width="9.140625" style="2"/>
    <col min="4609" max="4609" width="62.42578125" style="2" customWidth="1"/>
    <col min="4610" max="4610" width="24.28515625" style="2" customWidth="1"/>
    <col min="4611" max="4611" width="62.7109375" style="2" customWidth="1"/>
    <col min="4612" max="4613" width="0" style="2" hidden="1" customWidth="1"/>
    <col min="4614" max="4864" width="9.140625" style="2"/>
    <col min="4865" max="4865" width="62.42578125" style="2" customWidth="1"/>
    <col min="4866" max="4866" width="24.28515625" style="2" customWidth="1"/>
    <col min="4867" max="4867" width="62.7109375" style="2" customWidth="1"/>
    <col min="4868" max="4869" width="0" style="2" hidden="1" customWidth="1"/>
    <col min="4870" max="5120" width="9.140625" style="2"/>
    <col min="5121" max="5121" width="62.42578125" style="2" customWidth="1"/>
    <col min="5122" max="5122" width="24.28515625" style="2" customWidth="1"/>
    <col min="5123" max="5123" width="62.7109375" style="2" customWidth="1"/>
    <col min="5124" max="5125" width="0" style="2" hidden="1" customWidth="1"/>
    <col min="5126" max="5376" width="9.140625" style="2"/>
    <col min="5377" max="5377" width="62.42578125" style="2" customWidth="1"/>
    <col min="5378" max="5378" width="24.28515625" style="2" customWidth="1"/>
    <col min="5379" max="5379" width="62.7109375" style="2" customWidth="1"/>
    <col min="5380" max="5381" width="0" style="2" hidden="1" customWidth="1"/>
    <col min="5382" max="5632" width="9.140625" style="2"/>
    <col min="5633" max="5633" width="62.42578125" style="2" customWidth="1"/>
    <col min="5634" max="5634" width="24.28515625" style="2" customWidth="1"/>
    <col min="5635" max="5635" width="62.7109375" style="2" customWidth="1"/>
    <col min="5636" max="5637" width="0" style="2" hidden="1" customWidth="1"/>
    <col min="5638" max="5888" width="9.140625" style="2"/>
    <col min="5889" max="5889" width="62.42578125" style="2" customWidth="1"/>
    <col min="5890" max="5890" width="24.28515625" style="2" customWidth="1"/>
    <col min="5891" max="5891" width="62.7109375" style="2" customWidth="1"/>
    <col min="5892" max="5893" width="0" style="2" hidden="1" customWidth="1"/>
    <col min="5894" max="6144" width="9.140625" style="2"/>
    <col min="6145" max="6145" width="62.42578125" style="2" customWidth="1"/>
    <col min="6146" max="6146" width="24.28515625" style="2" customWidth="1"/>
    <col min="6147" max="6147" width="62.7109375" style="2" customWidth="1"/>
    <col min="6148" max="6149" width="0" style="2" hidden="1" customWidth="1"/>
    <col min="6150" max="6400" width="9.140625" style="2"/>
    <col min="6401" max="6401" width="62.42578125" style="2" customWidth="1"/>
    <col min="6402" max="6402" width="24.28515625" style="2" customWidth="1"/>
    <col min="6403" max="6403" width="62.7109375" style="2" customWidth="1"/>
    <col min="6404" max="6405" width="0" style="2" hidden="1" customWidth="1"/>
    <col min="6406" max="6656" width="9.140625" style="2"/>
    <col min="6657" max="6657" width="62.42578125" style="2" customWidth="1"/>
    <col min="6658" max="6658" width="24.28515625" style="2" customWidth="1"/>
    <col min="6659" max="6659" width="62.7109375" style="2" customWidth="1"/>
    <col min="6660" max="6661" width="0" style="2" hidden="1" customWidth="1"/>
    <col min="6662" max="6912" width="9.140625" style="2"/>
    <col min="6913" max="6913" width="62.42578125" style="2" customWidth="1"/>
    <col min="6914" max="6914" width="24.28515625" style="2" customWidth="1"/>
    <col min="6915" max="6915" width="62.7109375" style="2" customWidth="1"/>
    <col min="6916" max="6917" width="0" style="2" hidden="1" customWidth="1"/>
    <col min="6918" max="7168" width="9.140625" style="2"/>
    <col min="7169" max="7169" width="62.42578125" style="2" customWidth="1"/>
    <col min="7170" max="7170" width="24.28515625" style="2" customWidth="1"/>
    <col min="7171" max="7171" width="62.7109375" style="2" customWidth="1"/>
    <col min="7172" max="7173" width="0" style="2" hidden="1" customWidth="1"/>
    <col min="7174" max="7424" width="9.140625" style="2"/>
    <col min="7425" max="7425" width="62.42578125" style="2" customWidth="1"/>
    <col min="7426" max="7426" width="24.28515625" style="2" customWidth="1"/>
    <col min="7427" max="7427" width="62.7109375" style="2" customWidth="1"/>
    <col min="7428" max="7429" width="0" style="2" hidden="1" customWidth="1"/>
    <col min="7430" max="7680" width="9.140625" style="2"/>
    <col min="7681" max="7681" width="62.42578125" style="2" customWidth="1"/>
    <col min="7682" max="7682" width="24.28515625" style="2" customWidth="1"/>
    <col min="7683" max="7683" width="62.7109375" style="2" customWidth="1"/>
    <col min="7684" max="7685" width="0" style="2" hidden="1" customWidth="1"/>
    <col min="7686" max="7936" width="9.140625" style="2"/>
    <col min="7937" max="7937" width="62.42578125" style="2" customWidth="1"/>
    <col min="7938" max="7938" width="24.28515625" style="2" customWidth="1"/>
    <col min="7939" max="7939" width="62.7109375" style="2" customWidth="1"/>
    <col min="7940" max="7941" width="0" style="2" hidden="1" customWidth="1"/>
    <col min="7942" max="8192" width="9.140625" style="2"/>
    <col min="8193" max="8193" width="62.42578125" style="2" customWidth="1"/>
    <col min="8194" max="8194" width="24.28515625" style="2" customWidth="1"/>
    <col min="8195" max="8195" width="62.7109375" style="2" customWidth="1"/>
    <col min="8196" max="8197" width="0" style="2" hidden="1" customWidth="1"/>
    <col min="8198" max="8448" width="9.140625" style="2"/>
    <col min="8449" max="8449" width="62.42578125" style="2" customWidth="1"/>
    <col min="8450" max="8450" width="24.28515625" style="2" customWidth="1"/>
    <col min="8451" max="8451" width="62.7109375" style="2" customWidth="1"/>
    <col min="8452" max="8453" width="0" style="2" hidden="1" customWidth="1"/>
    <col min="8454" max="8704" width="9.140625" style="2"/>
    <col min="8705" max="8705" width="62.42578125" style="2" customWidth="1"/>
    <col min="8706" max="8706" width="24.28515625" style="2" customWidth="1"/>
    <col min="8707" max="8707" width="62.7109375" style="2" customWidth="1"/>
    <col min="8708" max="8709" width="0" style="2" hidden="1" customWidth="1"/>
    <col min="8710" max="8960" width="9.140625" style="2"/>
    <col min="8961" max="8961" width="62.42578125" style="2" customWidth="1"/>
    <col min="8962" max="8962" width="24.28515625" style="2" customWidth="1"/>
    <col min="8963" max="8963" width="62.7109375" style="2" customWidth="1"/>
    <col min="8964" max="8965" width="0" style="2" hidden="1" customWidth="1"/>
    <col min="8966" max="9216" width="9.140625" style="2"/>
    <col min="9217" max="9217" width="62.42578125" style="2" customWidth="1"/>
    <col min="9218" max="9218" width="24.28515625" style="2" customWidth="1"/>
    <col min="9219" max="9219" width="62.7109375" style="2" customWidth="1"/>
    <col min="9220" max="9221" width="0" style="2" hidden="1" customWidth="1"/>
    <col min="9222" max="9472" width="9.140625" style="2"/>
    <col min="9473" max="9473" width="62.42578125" style="2" customWidth="1"/>
    <col min="9474" max="9474" width="24.28515625" style="2" customWidth="1"/>
    <col min="9475" max="9475" width="62.7109375" style="2" customWidth="1"/>
    <col min="9476" max="9477" width="0" style="2" hidden="1" customWidth="1"/>
    <col min="9478" max="9728" width="9.140625" style="2"/>
    <col min="9729" max="9729" width="62.42578125" style="2" customWidth="1"/>
    <col min="9730" max="9730" width="24.28515625" style="2" customWidth="1"/>
    <col min="9731" max="9731" width="62.7109375" style="2" customWidth="1"/>
    <col min="9732" max="9733" width="0" style="2" hidden="1" customWidth="1"/>
    <col min="9734" max="9984" width="9.140625" style="2"/>
    <col min="9985" max="9985" width="62.42578125" style="2" customWidth="1"/>
    <col min="9986" max="9986" width="24.28515625" style="2" customWidth="1"/>
    <col min="9987" max="9987" width="62.7109375" style="2" customWidth="1"/>
    <col min="9988" max="9989" width="0" style="2" hidden="1" customWidth="1"/>
    <col min="9990" max="10240" width="9.140625" style="2"/>
    <col min="10241" max="10241" width="62.42578125" style="2" customWidth="1"/>
    <col min="10242" max="10242" width="24.28515625" style="2" customWidth="1"/>
    <col min="10243" max="10243" width="62.7109375" style="2" customWidth="1"/>
    <col min="10244" max="10245" width="0" style="2" hidden="1" customWidth="1"/>
    <col min="10246" max="10496" width="9.140625" style="2"/>
    <col min="10497" max="10497" width="62.42578125" style="2" customWidth="1"/>
    <col min="10498" max="10498" width="24.28515625" style="2" customWidth="1"/>
    <col min="10499" max="10499" width="62.7109375" style="2" customWidth="1"/>
    <col min="10500" max="10501" width="0" style="2" hidden="1" customWidth="1"/>
    <col min="10502" max="10752" width="9.140625" style="2"/>
    <col min="10753" max="10753" width="62.42578125" style="2" customWidth="1"/>
    <col min="10754" max="10754" width="24.28515625" style="2" customWidth="1"/>
    <col min="10755" max="10755" width="62.7109375" style="2" customWidth="1"/>
    <col min="10756" max="10757" width="0" style="2" hidden="1" customWidth="1"/>
    <col min="10758" max="11008" width="9.140625" style="2"/>
    <col min="11009" max="11009" width="62.42578125" style="2" customWidth="1"/>
    <col min="11010" max="11010" width="24.28515625" style="2" customWidth="1"/>
    <col min="11011" max="11011" width="62.7109375" style="2" customWidth="1"/>
    <col min="11012" max="11013" width="0" style="2" hidden="1" customWidth="1"/>
    <col min="11014" max="11264" width="9.140625" style="2"/>
    <col min="11265" max="11265" width="62.42578125" style="2" customWidth="1"/>
    <col min="11266" max="11266" width="24.28515625" style="2" customWidth="1"/>
    <col min="11267" max="11267" width="62.7109375" style="2" customWidth="1"/>
    <col min="11268" max="11269" width="0" style="2" hidden="1" customWidth="1"/>
    <col min="11270" max="11520" width="9.140625" style="2"/>
    <col min="11521" max="11521" width="62.42578125" style="2" customWidth="1"/>
    <col min="11522" max="11522" width="24.28515625" style="2" customWidth="1"/>
    <col min="11523" max="11523" width="62.7109375" style="2" customWidth="1"/>
    <col min="11524" max="11525" width="0" style="2" hidden="1" customWidth="1"/>
    <col min="11526" max="11776" width="9.140625" style="2"/>
    <col min="11777" max="11777" width="62.42578125" style="2" customWidth="1"/>
    <col min="11778" max="11778" width="24.28515625" style="2" customWidth="1"/>
    <col min="11779" max="11779" width="62.7109375" style="2" customWidth="1"/>
    <col min="11780" max="11781" width="0" style="2" hidden="1" customWidth="1"/>
    <col min="11782" max="12032" width="9.140625" style="2"/>
    <col min="12033" max="12033" width="62.42578125" style="2" customWidth="1"/>
    <col min="12034" max="12034" width="24.28515625" style="2" customWidth="1"/>
    <col min="12035" max="12035" width="62.7109375" style="2" customWidth="1"/>
    <col min="12036" max="12037" width="0" style="2" hidden="1" customWidth="1"/>
    <col min="12038" max="12288" width="9.140625" style="2"/>
    <col min="12289" max="12289" width="62.42578125" style="2" customWidth="1"/>
    <col min="12290" max="12290" width="24.28515625" style="2" customWidth="1"/>
    <col min="12291" max="12291" width="62.7109375" style="2" customWidth="1"/>
    <col min="12292" max="12293" width="0" style="2" hidden="1" customWidth="1"/>
    <col min="12294" max="12544" width="9.140625" style="2"/>
    <col min="12545" max="12545" width="62.42578125" style="2" customWidth="1"/>
    <col min="12546" max="12546" width="24.28515625" style="2" customWidth="1"/>
    <col min="12547" max="12547" width="62.7109375" style="2" customWidth="1"/>
    <col min="12548" max="12549" width="0" style="2" hidden="1" customWidth="1"/>
    <col min="12550" max="12800" width="9.140625" style="2"/>
    <col min="12801" max="12801" width="62.42578125" style="2" customWidth="1"/>
    <col min="12802" max="12802" width="24.28515625" style="2" customWidth="1"/>
    <col min="12803" max="12803" width="62.7109375" style="2" customWidth="1"/>
    <col min="12804" max="12805" width="0" style="2" hidden="1" customWidth="1"/>
    <col min="12806" max="13056" width="9.140625" style="2"/>
    <col min="13057" max="13057" width="62.42578125" style="2" customWidth="1"/>
    <col min="13058" max="13058" width="24.28515625" style="2" customWidth="1"/>
    <col min="13059" max="13059" width="62.7109375" style="2" customWidth="1"/>
    <col min="13060" max="13061" width="0" style="2" hidden="1" customWidth="1"/>
    <col min="13062" max="13312" width="9.140625" style="2"/>
    <col min="13313" max="13313" width="62.42578125" style="2" customWidth="1"/>
    <col min="13314" max="13314" width="24.28515625" style="2" customWidth="1"/>
    <col min="13315" max="13315" width="62.7109375" style="2" customWidth="1"/>
    <col min="13316" max="13317" width="0" style="2" hidden="1" customWidth="1"/>
    <col min="13318" max="13568" width="9.140625" style="2"/>
    <col min="13569" max="13569" width="62.42578125" style="2" customWidth="1"/>
    <col min="13570" max="13570" width="24.28515625" style="2" customWidth="1"/>
    <col min="13571" max="13571" width="62.7109375" style="2" customWidth="1"/>
    <col min="13572" max="13573" width="0" style="2" hidden="1" customWidth="1"/>
    <col min="13574" max="13824" width="9.140625" style="2"/>
    <col min="13825" max="13825" width="62.42578125" style="2" customWidth="1"/>
    <col min="13826" max="13826" width="24.28515625" style="2" customWidth="1"/>
    <col min="13827" max="13827" width="62.7109375" style="2" customWidth="1"/>
    <col min="13828" max="13829" width="0" style="2" hidden="1" customWidth="1"/>
    <col min="13830" max="14080" width="9.140625" style="2"/>
    <col min="14081" max="14081" width="62.42578125" style="2" customWidth="1"/>
    <col min="14082" max="14082" width="24.28515625" style="2" customWidth="1"/>
    <col min="14083" max="14083" width="62.7109375" style="2" customWidth="1"/>
    <col min="14084" max="14085" width="0" style="2" hidden="1" customWidth="1"/>
    <col min="14086" max="14336" width="9.140625" style="2"/>
    <col min="14337" max="14337" width="62.42578125" style="2" customWidth="1"/>
    <col min="14338" max="14338" width="24.28515625" style="2" customWidth="1"/>
    <col min="14339" max="14339" width="62.7109375" style="2" customWidth="1"/>
    <col min="14340" max="14341" width="0" style="2" hidden="1" customWidth="1"/>
    <col min="14342" max="14592" width="9.140625" style="2"/>
    <col min="14593" max="14593" width="62.42578125" style="2" customWidth="1"/>
    <col min="14594" max="14594" width="24.28515625" style="2" customWidth="1"/>
    <col min="14595" max="14595" width="62.7109375" style="2" customWidth="1"/>
    <col min="14596" max="14597" width="0" style="2" hidden="1" customWidth="1"/>
    <col min="14598" max="14848" width="9.140625" style="2"/>
    <col min="14849" max="14849" width="62.42578125" style="2" customWidth="1"/>
    <col min="14850" max="14850" width="24.28515625" style="2" customWidth="1"/>
    <col min="14851" max="14851" width="62.7109375" style="2" customWidth="1"/>
    <col min="14852" max="14853" width="0" style="2" hidden="1" customWidth="1"/>
    <col min="14854" max="15104" width="9.140625" style="2"/>
    <col min="15105" max="15105" width="62.42578125" style="2" customWidth="1"/>
    <col min="15106" max="15106" width="24.28515625" style="2" customWidth="1"/>
    <col min="15107" max="15107" width="62.7109375" style="2" customWidth="1"/>
    <col min="15108" max="15109" width="0" style="2" hidden="1" customWidth="1"/>
    <col min="15110" max="15360" width="9.140625" style="2"/>
    <col min="15361" max="15361" width="62.42578125" style="2" customWidth="1"/>
    <col min="15362" max="15362" width="24.28515625" style="2" customWidth="1"/>
    <col min="15363" max="15363" width="62.7109375" style="2" customWidth="1"/>
    <col min="15364" max="15365" width="0" style="2" hidden="1" customWidth="1"/>
    <col min="15366" max="15616" width="9.140625" style="2"/>
    <col min="15617" max="15617" width="62.42578125" style="2" customWidth="1"/>
    <col min="15618" max="15618" width="24.28515625" style="2" customWidth="1"/>
    <col min="15619" max="15619" width="62.7109375" style="2" customWidth="1"/>
    <col min="15620" max="15621" width="0" style="2" hidden="1" customWidth="1"/>
    <col min="15622" max="15872" width="9.140625" style="2"/>
    <col min="15873" max="15873" width="62.42578125" style="2" customWidth="1"/>
    <col min="15874" max="15874" width="24.28515625" style="2" customWidth="1"/>
    <col min="15875" max="15875" width="62.7109375" style="2" customWidth="1"/>
    <col min="15876" max="15877" width="0" style="2" hidden="1" customWidth="1"/>
    <col min="15878" max="16128" width="9.140625" style="2"/>
    <col min="16129" max="16129" width="62.42578125" style="2" customWidth="1"/>
    <col min="16130" max="16130" width="24.28515625" style="2" customWidth="1"/>
    <col min="16131" max="16131" width="62.7109375" style="2" customWidth="1"/>
    <col min="16132" max="16133" width="0" style="2" hidden="1" customWidth="1"/>
    <col min="16134" max="16384" width="9.140625" style="2"/>
  </cols>
  <sheetData>
    <row r="1" spans="1:21" x14ac:dyDescent="0.25">
      <c r="E1" s="14" t="s">
        <v>0</v>
      </c>
    </row>
    <row r="2" spans="1:21" s="5" customFormat="1" ht="33.75" customHeight="1" x14ac:dyDescent="0.25">
      <c r="A2" s="33" t="s">
        <v>223</v>
      </c>
      <c r="B2" s="33"/>
      <c r="C2" s="33"/>
      <c r="D2" s="33"/>
      <c r="E2" s="14">
        <v>285.5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4" spans="1:21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1" x14ac:dyDescent="0.25">
      <c r="A5" s="6" t="s">
        <v>5</v>
      </c>
      <c r="B5" s="1" t="s">
        <v>6</v>
      </c>
      <c r="C5" s="1" t="s">
        <v>7</v>
      </c>
      <c r="D5" s="1" t="s">
        <v>224</v>
      </c>
    </row>
    <row r="6" spans="1:21" x14ac:dyDescent="0.25">
      <c r="A6" s="6" t="s">
        <v>8</v>
      </c>
      <c r="B6" s="1" t="s">
        <v>9</v>
      </c>
      <c r="C6" s="1" t="s">
        <v>7</v>
      </c>
      <c r="D6" s="1" t="s">
        <v>225</v>
      </c>
    </row>
    <row r="7" spans="1:21" x14ac:dyDescent="0.25">
      <c r="A7" s="6" t="s">
        <v>10</v>
      </c>
      <c r="B7" s="1" t="s">
        <v>11</v>
      </c>
      <c r="C7" s="1" t="s">
        <v>7</v>
      </c>
      <c r="D7" s="1" t="s">
        <v>226</v>
      </c>
    </row>
    <row r="8" spans="1:21" ht="42.75" customHeight="1" x14ac:dyDescent="0.25">
      <c r="A8" s="31" t="s">
        <v>12</v>
      </c>
      <c r="B8" s="31"/>
      <c r="C8" s="31"/>
      <c r="D8" s="31"/>
    </row>
    <row r="9" spans="1:21" x14ac:dyDescent="0.25">
      <c r="A9" s="6" t="s">
        <v>13</v>
      </c>
      <c r="B9" s="1" t="s">
        <v>14</v>
      </c>
      <c r="C9" s="1" t="s">
        <v>15</v>
      </c>
      <c r="D9" s="10">
        <f>[1]Лист1!$D$23</f>
        <v>0</v>
      </c>
    </row>
    <row r="10" spans="1:21" x14ac:dyDescent="0.25">
      <c r="A10" s="6" t="s">
        <v>16</v>
      </c>
      <c r="B10" s="1" t="s">
        <v>17</v>
      </c>
      <c r="C10" s="1" t="s">
        <v>15</v>
      </c>
      <c r="D10" s="10">
        <f>[1]Лист1!$D$24</f>
        <v>-70190.563419389684</v>
      </c>
      <c r="F10" s="9"/>
    </row>
    <row r="11" spans="1:21" x14ac:dyDescent="0.25">
      <c r="A11" s="6" t="s">
        <v>18</v>
      </c>
      <c r="B11" s="1" t="s">
        <v>19</v>
      </c>
      <c r="C11" s="1" t="s">
        <v>15</v>
      </c>
      <c r="D11" s="7">
        <f>[1]Лист1!$D$25</f>
        <v>309.74</v>
      </c>
    </row>
    <row r="12" spans="1:21" ht="31.5" x14ac:dyDescent="0.25">
      <c r="A12" s="6" t="s">
        <v>20</v>
      </c>
      <c r="B12" s="1" t="s">
        <v>21</v>
      </c>
      <c r="C12" s="1" t="s">
        <v>15</v>
      </c>
      <c r="D12" s="7">
        <f>D13+D14+D15</f>
        <v>45389.961627911871</v>
      </c>
    </row>
    <row r="13" spans="1:21" x14ac:dyDescent="0.25">
      <c r="A13" s="6" t="s">
        <v>22</v>
      </c>
      <c r="B13" s="12" t="s">
        <v>23</v>
      </c>
      <c r="C13" s="1" t="s">
        <v>15</v>
      </c>
      <c r="D13" s="7">
        <f>'[2]ГУК 2022'!$FU$125+'[2]ГУК 2021'!$FU$125</f>
        <v>20227.964501344388</v>
      </c>
    </row>
    <row r="14" spans="1:21" x14ac:dyDescent="0.25">
      <c r="A14" s="6" t="s">
        <v>24</v>
      </c>
      <c r="B14" s="12" t="s">
        <v>25</v>
      </c>
      <c r="C14" s="1" t="s">
        <v>15</v>
      </c>
      <c r="D14" s="7">
        <f>'[2]ГУК 2022'!$FU$124+'[2]ГУК 2021'!$FU$124</f>
        <v>20308.114299980196</v>
      </c>
    </row>
    <row r="15" spans="1:21" x14ac:dyDescent="0.25">
      <c r="A15" s="6" t="s">
        <v>26</v>
      </c>
      <c r="B15" s="12" t="s">
        <v>27</v>
      </c>
      <c r="C15" s="1" t="s">
        <v>15</v>
      </c>
      <c r="D15" s="7">
        <f>'[2]ГУК 2022'!$FU$126+'[2]ГУК 2021'!$FU$126</f>
        <v>4853.8828265872853</v>
      </c>
    </row>
    <row r="16" spans="1:21" x14ac:dyDescent="0.25">
      <c r="A16" s="12" t="s">
        <v>28</v>
      </c>
      <c r="B16" s="12" t="s">
        <v>29</v>
      </c>
      <c r="C16" s="12" t="s">
        <v>15</v>
      </c>
      <c r="D16" s="13">
        <f>D17</f>
        <v>31650.501627911872</v>
      </c>
      <c r="E16" s="14">
        <v>31650.5</v>
      </c>
      <c r="F16" s="9">
        <f>D16-E16</f>
        <v>1.6279118717648089E-3</v>
      </c>
    </row>
    <row r="17" spans="1:21" ht="31.5" x14ac:dyDescent="0.25">
      <c r="A17" s="12" t="s">
        <v>30</v>
      </c>
      <c r="B17" s="12" t="s">
        <v>31</v>
      </c>
      <c r="C17" s="12" t="s">
        <v>15</v>
      </c>
      <c r="D17" s="13">
        <f>D12-D25+D95+D111</f>
        <v>31650.501627911872</v>
      </c>
    </row>
    <row r="18" spans="1:21" ht="31.5" x14ac:dyDescent="0.25">
      <c r="A18" s="12" t="s">
        <v>32</v>
      </c>
      <c r="B18" s="12" t="s">
        <v>33</v>
      </c>
      <c r="C18" s="12" t="s">
        <v>15</v>
      </c>
      <c r="D18" s="12">
        <v>0</v>
      </c>
    </row>
    <row r="19" spans="1:21" x14ac:dyDescent="0.25">
      <c r="A19" s="12" t="s">
        <v>34</v>
      </c>
      <c r="B19" s="12" t="s">
        <v>35</v>
      </c>
      <c r="C19" s="12" t="s">
        <v>15</v>
      </c>
      <c r="D19" s="12">
        <v>0</v>
      </c>
    </row>
    <row r="20" spans="1:21" x14ac:dyDescent="0.25">
      <c r="A20" s="12" t="s">
        <v>36</v>
      </c>
      <c r="B20" s="12" t="s">
        <v>37</v>
      </c>
      <c r="C20" s="12" t="s">
        <v>15</v>
      </c>
      <c r="D20" s="12">
        <v>0</v>
      </c>
    </row>
    <row r="21" spans="1:21" x14ac:dyDescent="0.25">
      <c r="A21" s="12" t="s">
        <v>38</v>
      </c>
      <c r="B21" s="12" t="s">
        <v>39</v>
      </c>
      <c r="C21" s="12" t="s">
        <v>15</v>
      </c>
      <c r="D21" s="12">
        <v>0</v>
      </c>
    </row>
    <row r="22" spans="1:21" x14ac:dyDescent="0.25">
      <c r="A22" s="12" t="s">
        <v>40</v>
      </c>
      <c r="B22" s="12" t="s">
        <v>41</v>
      </c>
      <c r="C22" s="12" t="s">
        <v>15</v>
      </c>
      <c r="D22" s="13">
        <f>D16+D10+D9</f>
        <v>-38540.061791477812</v>
      </c>
    </row>
    <row r="23" spans="1:21" x14ac:dyDescent="0.25">
      <c r="A23" s="12" t="s">
        <v>42</v>
      </c>
      <c r="B23" s="12" t="s">
        <v>43</v>
      </c>
      <c r="C23" s="12" t="s">
        <v>15</v>
      </c>
      <c r="D23" s="13">
        <v>0</v>
      </c>
    </row>
    <row r="24" spans="1:21" x14ac:dyDescent="0.25">
      <c r="A24" s="12" t="s">
        <v>44</v>
      </c>
      <c r="B24" s="12" t="s">
        <v>45</v>
      </c>
      <c r="C24" s="12" t="s">
        <v>15</v>
      </c>
      <c r="D24" s="13">
        <f>D22-D90</f>
        <v>-83930.028682603152</v>
      </c>
    </row>
    <row r="25" spans="1:21" x14ac:dyDescent="0.25">
      <c r="A25" s="12" t="s">
        <v>46</v>
      </c>
      <c r="B25" s="12" t="s">
        <v>47</v>
      </c>
      <c r="C25" s="12" t="s">
        <v>15</v>
      </c>
      <c r="D25" s="13">
        <v>14545.54</v>
      </c>
      <c r="E25" s="9">
        <f>D25+F16</f>
        <v>14545.541627911873</v>
      </c>
    </row>
    <row r="26" spans="1:21" ht="35.25" customHeight="1" x14ac:dyDescent="0.25">
      <c r="A26" s="31" t="s">
        <v>48</v>
      </c>
      <c r="B26" s="31"/>
      <c r="C26" s="31"/>
      <c r="D26" s="31"/>
    </row>
    <row r="27" spans="1:21" s="5" customFormat="1" ht="31.5" customHeight="1" x14ac:dyDescent="0.25">
      <c r="A27" s="15" t="s">
        <v>1</v>
      </c>
      <c r="B27" s="3" t="s">
        <v>50</v>
      </c>
      <c r="C27" s="3" t="s">
        <v>125</v>
      </c>
      <c r="D27" s="16" t="s">
        <v>126</v>
      </c>
      <c r="E27" s="32" t="s">
        <v>227</v>
      </c>
      <c r="F27" s="32" t="s">
        <v>228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x14ac:dyDescent="0.25">
      <c r="A28" s="15" t="s">
        <v>127</v>
      </c>
      <c r="B28" s="17" t="s">
        <v>128</v>
      </c>
      <c r="C28" s="1" t="s">
        <v>7</v>
      </c>
      <c r="D28" s="18" t="s">
        <v>7</v>
      </c>
      <c r="E28" s="32"/>
      <c r="F28" s="32"/>
    </row>
    <row r="29" spans="1:21" x14ac:dyDescent="0.25">
      <c r="A29" s="6" t="s">
        <v>49</v>
      </c>
      <c r="B29" s="19" t="s">
        <v>129</v>
      </c>
      <c r="C29" s="20" t="s">
        <v>130</v>
      </c>
      <c r="D29" s="21">
        <f>E29*E$2*7+F29*E$2*5</f>
        <v>122.25415338647787</v>
      </c>
      <c r="E29" s="22">
        <v>3.4478899703999991E-2</v>
      </c>
      <c r="F29" s="22">
        <v>3.7371679389165594E-2</v>
      </c>
    </row>
    <row r="30" spans="1:21" x14ac:dyDescent="0.25">
      <c r="A30" s="6" t="s">
        <v>56</v>
      </c>
      <c r="B30" s="19" t="s">
        <v>77</v>
      </c>
      <c r="C30" s="20" t="s">
        <v>130</v>
      </c>
      <c r="D30" s="21">
        <f t="shared" ref="D30:D52" si="0">E30*E$2*7+F30*E$2*5</f>
        <v>82.45342330523988</v>
      </c>
      <c r="E30" s="22">
        <v>2.3254042775999999E-2</v>
      </c>
      <c r="F30" s="22">
        <v>2.5205056964906401E-2</v>
      </c>
    </row>
    <row r="31" spans="1:21" x14ac:dyDescent="0.25">
      <c r="A31" s="6" t="s">
        <v>63</v>
      </c>
      <c r="B31" s="19" t="s">
        <v>81</v>
      </c>
      <c r="C31" s="20" t="s">
        <v>130</v>
      </c>
      <c r="D31" s="21">
        <f t="shared" si="0"/>
        <v>2503.9894969863108</v>
      </c>
      <c r="E31" s="22">
        <v>0.70662753293699998</v>
      </c>
      <c r="F31" s="22">
        <v>0.76482968295041431</v>
      </c>
    </row>
    <row r="32" spans="1:21" x14ac:dyDescent="0.25">
      <c r="A32" s="6" t="s">
        <v>118</v>
      </c>
      <c r="B32" s="19" t="s">
        <v>131</v>
      </c>
      <c r="C32" s="20" t="s">
        <v>130</v>
      </c>
      <c r="D32" s="21">
        <f t="shared" si="0"/>
        <v>345.73715410139107</v>
      </c>
      <c r="E32" s="22">
        <v>9.7507007573999979E-2</v>
      </c>
      <c r="F32" s="22">
        <v>0.10568784550945859</v>
      </c>
    </row>
    <row r="33" spans="1:21" s="5" customFormat="1" x14ac:dyDescent="0.25">
      <c r="A33" s="6" t="s">
        <v>120</v>
      </c>
      <c r="B33" s="19" t="s">
        <v>79</v>
      </c>
      <c r="C33" s="20" t="s">
        <v>130</v>
      </c>
      <c r="D33" s="21">
        <f t="shared" si="0"/>
        <v>422.30840342468053</v>
      </c>
      <c r="E33" s="22">
        <v>0.11910212195249999</v>
      </c>
      <c r="F33" s="22">
        <v>0.12909478998431476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6" t="s">
        <v>122</v>
      </c>
      <c r="B34" s="19" t="s">
        <v>80</v>
      </c>
      <c r="C34" s="20" t="s">
        <v>130</v>
      </c>
      <c r="D34" s="21">
        <f t="shared" si="0"/>
        <v>775.57703961387006</v>
      </c>
      <c r="E34" s="22">
        <v>0.21916957658849998</v>
      </c>
      <c r="F34" s="22">
        <v>0.23647400406427518</v>
      </c>
    </row>
    <row r="35" spans="1:21" ht="31.5" x14ac:dyDescent="0.25">
      <c r="A35" s="6" t="s">
        <v>66</v>
      </c>
      <c r="B35" s="19" t="s">
        <v>132</v>
      </c>
      <c r="C35" s="20" t="s">
        <v>130</v>
      </c>
      <c r="D35" s="21">
        <f t="shared" si="0"/>
        <v>3.3074850336219876</v>
      </c>
      <c r="E35" s="22">
        <v>9.3279812249999993E-4</v>
      </c>
      <c r="F35" s="22">
        <v>1.0110598849777501E-3</v>
      </c>
    </row>
    <row r="36" spans="1:21" x14ac:dyDescent="0.25">
      <c r="A36" s="6" t="s">
        <v>68</v>
      </c>
      <c r="B36" s="19" t="s">
        <v>133</v>
      </c>
      <c r="C36" s="20" t="s">
        <v>130</v>
      </c>
      <c r="D36" s="21">
        <f t="shared" si="0"/>
        <v>568.8002824647308</v>
      </c>
      <c r="E36" s="22">
        <v>0.16041670035299999</v>
      </c>
      <c r="F36" s="22">
        <v>0.17387566151261669</v>
      </c>
    </row>
    <row r="37" spans="1:21" x14ac:dyDescent="0.25">
      <c r="A37" s="6" t="s">
        <v>69</v>
      </c>
      <c r="B37" s="19" t="s">
        <v>134</v>
      </c>
      <c r="C37" s="20" t="s">
        <v>130</v>
      </c>
      <c r="D37" s="21">
        <f t="shared" si="0"/>
        <v>1385.7253194098389</v>
      </c>
      <c r="E37" s="22">
        <v>0.3908111338695</v>
      </c>
      <c r="F37" s="22">
        <v>0.42360018800115107</v>
      </c>
    </row>
    <row r="38" spans="1:21" ht="31.5" x14ac:dyDescent="0.25">
      <c r="A38" s="6" t="s">
        <v>124</v>
      </c>
      <c r="B38" s="19" t="s">
        <v>136</v>
      </c>
      <c r="C38" s="20" t="s">
        <v>130</v>
      </c>
      <c r="D38" s="21">
        <f t="shared" si="0"/>
        <v>17.618794526407907</v>
      </c>
      <c r="E38" s="22">
        <v>4.9689653279999992E-3</v>
      </c>
      <c r="F38" s="22">
        <v>5.3858615190191996E-3</v>
      </c>
    </row>
    <row r="39" spans="1:21" ht="31.5" x14ac:dyDescent="0.25">
      <c r="A39" s="6" t="s">
        <v>135</v>
      </c>
      <c r="B39" s="19" t="s">
        <v>138</v>
      </c>
      <c r="C39" s="20" t="s">
        <v>130</v>
      </c>
      <c r="D39" s="21">
        <f t="shared" si="0"/>
        <v>63.642349742759855</v>
      </c>
      <c r="E39" s="22">
        <v>1.7948823274499998E-2</v>
      </c>
      <c r="F39" s="22">
        <v>1.945472954723055E-2</v>
      </c>
    </row>
    <row r="40" spans="1:21" ht="31.5" x14ac:dyDescent="0.25">
      <c r="A40" s="6" t="s">
        <v>137</v>
      </c>
      <c r="B40" s="19" t="s">
        <v>140</v>
      </c>
      <c r="C40" s="20" t="s">
        <v>130</v>
      </c>
      <c r="D40" s="21">
        <f t="shared" si="0"/>
        <v>381.85409845655909</v>
      </c>
      <c r="E40" s="22">
        <v>0.10769293964699998</v>
      </c>
      <c r="F40" s="22">
        <v>0.1167283772833833</v>
      </c>
    </row>
    <row r="41" spans="1:21" x14ac:dyDescent="0.25">
      <c r="A41" s="6" t="s">
        <v>139</v>
      </c>
      <c r="B41" s="19" t="s">
        <v>142</v>
      </c>
      <c r="C41" s="20" t="s">
        <v>130</v>
      </c>
      <c r="D41" s="21">
        <f t="shared" si="0"/>
        <v>691.47034714286167</v>
      </c>
      <c r="E41" s="22">
        <v>0.19501289802449998</v>
      </c>
      <c r="F41" s="22">
        <v>0.21137448016875554</v>
      </c>
    </row>
    <row r="42" spans="1:21" x14ac:dyDescent="0.25">
      <c r="A42" s="6" t="s">
        <v>141</v>
      </c>
      <c r="B42" s="19" t="s">
        <v>144</v>
      </c>
      <c r="C42" s="20" t="s">
        <v>130</v>
      </c>
      <c r="D42" s="21">
        <f t="shared" si="0"/>
        <v>1501.3486584893908</v>
      </c>
      <c r="E42" s="22">
        <v>0.42341996883449995</v>
      </c>
      <c r="F42" s="22">
        <v>0.45894490421971451</v>
      </c>
    </row>
    <row r="43" spans="1:21" x14ac:dyDescent="0.25">
      <c r="A43" s="6" t="s">
        <v>143</v>
      </c>
      <c r="B43" s="19" t="s">
        <v>148</v>
      </c>
      <c r="C43" s="20" t="s">
        <v>130</v>
      </c>
      <c r="D43" s="21">
        <f t="shared" si="0"/>
        <v>167.04978002747319</v>
      </c>
      <c r="E43" s="22">
        <v>4.7112449365499999E-2</v>
      </c>
      <c r="F43" s="22">
        <v>5.1065183867265454E-2</v>
      </c>
    </row>
    <row r="44" spans="1:21" x14ac:dyDescent="0.25">
      <c r="A44" s="6" t="s">
        <v>145</v>
      </c>
      <c r="B44" s="19" t="s">
        <v>78</v>
      </c>
      <c r="C44" s="20" t="s">
        <v>130</v>
      </c>
      <c r="D44" s="21">
        <f t="shared" si="0"/>
        <v>2946.6126695643461</v>
      </c>
      <c r="E44" s="22">
        <v>0.83102258603250001</v>
      </c>
      <c r="F44" s="22">
        <v>0.90074538100062684</v>
      </c>
    </row>
    <row r="45" spans="1:21" ht="31.5" x14ac:dyDescent="0.25">
      <c r="A45" s="6" t="s">
        <v>146</v>
      </c>
      <c r="B45" s="19" t="s">
        <v>151</v>
      </c>
      <c r="C45" s="20" t="s">
        <v>130</v>
      </c>
      <c r="D45" s="21">
        <f t="shared" si="0"/>
        <v>285.91326612199839</v>
      </c>
      <c r="E45" s="22">
        <v>8.0635091353499985E-2</v>
      </c>
      <c r="F45" s="22">
        <v>8.740037551805864E-2</v>
      </c>
    </row>
    <row r="46" spans="1:21" ht="31.5" x14ac:dyDescent="0.25">
      <c r="A46" s="6" t="s">
        <v>147</v>
      </c>
      <c r="B46" s="19" t="s">
        <v>222</v>
      </c>
      <c r="C46" s="20" t="s">
        <v>130</v>
      </c>
      <c r="D46" s="21">
        <f t="shared" si="0"/>
        <v>622.37361788956605</v>
      </c>
      <c r="E46" s="22">
        <v>0.17552579569049997</v>
      </c>
      <c r="F46" s="22">
        <v>0.19025240994893294</v>
      </c>
    </row>
    <row r="47" spans="1:21" ht="31.5" x14ac:dyDescent="0.25">
      <c r="A47" s="6" t="s">
        <v>149</v>
      </c>
      <c r="B47" s="19" t="s">
        <v>153</v>
      </c>
      <c r="C47" s="20" t="s">
        <v>130</v>
      </c>
      <c r="D47" s="21">
        <f t="shared" si="0"/>
        <v>227.37672261677005</v>
      </c>
      <c r="E47" s="22">
        <v>6.4126240270499998E-2</v>
      </c>
      <c r="F47" s="22">
        <v>6.9506431829194956E-2</v>
      </c>
    </row>
    <row r="48" spans="1:21" ht="31.5" x14ac:dyDescent="0.25">
      <c r="A48" s="6" t="s">
        <v>150</v>
      </c>
      <c r="B48" s="19" t="s">
        <v>155</v>
      </c>
      <c r="C48" s="20" t="s">
        <v>130</v>
      </c>
      <c r="D48" s="21">
        <f t="shared" si="0"/>
        <v>440.08564034790868</v>
      </c>
      <c r="E48" s="22">
        <v>0.12411577222049998</v>
      </c>
      <c r="F48" s="22">
        <v>0.13452908550979994</v>
      </c>
    </row>
    <row r="49" spans="1:21" x14ac:dyDescent="0.25">
      <c r="A49" s="6" t="s">
        <v>152</v>
      </c>
      <c r="B49" s="19" t="s">
        <v>158</v>
      </c>
      <c r="C49" s="20" t="s">
        <v>130</v>
      </c>
      <c r="D49" s="21">
        <f t="shared" si="0"/>
        <v>133.04011955001403</v>
      </c>
      <c r="E49" s="22">
        <v>3.7520826994499996E-2</v>
      </c>
      <c r="F49" s="22">
        <v>4.0668824379338546E-2</v>
      </c>
    </row>
    <row r="50" spans="1:21" ht="31.5" x14ac:dyDescent="0.25">
      <c r="A50" s="6" t="s">
        <v>154</v>
      </c>
      <c r="B50" s="19" t="s">
        <v>159</v>
      </c>
      <c r="C50" s="20" t="s">
        <v>130</v>
      </c>
      <c r="D50" s="21">
        <f t="shared" si="0"/>
        <v>1182.8002196823486</v>
      </c>
      <c r="E50" s="22">
        <v>0.3335808969645</v>
      </c>
      <c r="F50" s="22">
        <v>0.3615683342198216</v>
      </c>
    </row>
    <row r="51" spans="1:21" x14ac:dyDescent="0.25">
      <c r="A51" s="6" t="s">
        <v>156</v>
      </c>
      <c r="B51" s="19" t="s">
        <v>160</v>
      </c>
      <c r="C51" s="20" t="s">
        <v>161</v>
      </c>
      <c r="D51" s="21">
        <f t="shared" si="0"/>
        <v>3136.2801017379043</v>
      </c>
      <c r="E51" s="22">
        <v>0.88451381058299983</v>
      </c>
      <c r="F51" s="22">
        <v>0.95872451929091362</v>
      </c>
    </row>
    <row r="52" spans="1:21" x14ac:dyDescent="0.25">
      <c r="A52" s="6" t="s">
        <v>157</v>
      </c>
      <c r="B52" s="19" t="s">
        <v>162</v>
      </c>
      <c r="C52" s="20" t="s">
        <v>58</v>
      </c>
      <c r="D52" s="21">
        <f t="shared" si="0"/>
        <v>1514.3607403282506</v>
      </c>
      <c r="E52" s="22">
        <v>0.42708971953199992</v>
      </c>
      <c r="F52" s="22">
        <v>0.46292254700073476</v>
      </c>
    </row>
    <row r="53" spans="1:21" x14ac:dyDescent="0.25">
      <c r="A53" s="15" t="s">
        <v>163</v>
      </c>
      <c r="B53" s="23" t="s">
        <v>164</v>
      </c>
      <c r="C53" s="1" t="s">
        <v>7</v>
      </c>
      <c r="D53" s="18" t="s">
        <v>7</v>
      </c>
      <c r="E53" s="22"/>
      <c r="F53" s="22"/>
    </row>
    <row r="54" spans="1:21" ht="31.5" x14ac:dyDescent="0.25">
      <c r="A54" s="6" t="s">
        <v>165</v>
      </c>
      <c r="B54" s="19" t="s">
        <v>166</v>
      </c>
      <c r="C54" s="1" t="s">
        <v>7</v>
      </c>
      <c r="D54" s="18" t="s">
        <v>7</v>
      </c>
      <c r="E54" s="22"/>
      <c r="F54" s="22"/>
    </row>
    <row r="55" spans="1:21" s="5" customFormat="1" ht="31.5" x14ac:dyDescent="0.25">
      <c r="A55" s="6" t="s">
        <v>167</v>
      </c>
      <c r="B55" s="19" t="s">
        <v>72</v>
      </c>
      <c r="C55" s="24" t="s">
        <v>168</v>
      </c>
      <c r="D55" s="21">
        <f t="shared" ref="D55:D62" si="1">E55*E$2*7+F55*E$2*5</f>
        <v>629.80852736035456</v>
      </c>
      <c r="E55" s="22">
        <v>0.17762263649999999</v>
      </c>
      <c r="F55" s="22">
        <v>0.19252517570235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31.5" x14ac:dyDescent="0.25">
      <c r="A56" s="6" t="s">
        <v>169</v>
      </c>
      <c r="B56" s="19" t="s">
        <v>170</v>
      </c>
      <c r="C56" s="24" t="s">
        <v>74</v>
      </c>
      <c r="D56" s="21">
        <f t="shared" si="1"/>
        <v>1192.2790360721178</v>
      </c>
      <c r="E56" s="22">
        <v>0.33625417349999998</v>
      </c>
      <c r="F56" s="22">
        <v>0.36446589865665002</v>
      </c>
    </row>
    <row r="57" spans="1:21" x14ac:dyDescent="0.25">
      <c r="A57" s="6" t="s">
        <v>171</v>
      </c>
      <c r="B57" s="19" t="s">
        <v>172</v>
      </c>
      <c r="C57" s="24" t="s">
        <v>60</v>
      </c>
      <c r="D57" s="21">
        <f t="shared" si="1"/>
        <v>305.00161387891387</v>
      </c>
      <c r="E57" s="22">
        <v>8.6018509499999993E-2</v>
      </c>
      <c r="F57" s="22">
        <v>9.3235462447049999E-2</v>
      </c>
    </row>
    <row r="58" spans="1:21" x14ac:dyDescent="0.25">
      <c r="A58" s="6" t="s">
        <v>173</v>
      </c>
      <c r="B58" s="19" t="s">
        <v>75</v>
      </c>
      <c r="C58" s="24" t="s">
        <v>60</v>
      </c>
      <c r="D58" s="21">
        <f t="shared" si="1"/>
        <v>625.8474674398492</v>
      </c>
      <c r="E58" s="22">
        <v>0.17650551299999998</v>
      </c>
      <c r="F58" s="22">
        <v>0.19131432554069999</v>
      </c>
    </row>
    <row r="59" spans="1:21" x14ac:dyDescent="0.25">
      <c r="A59" s="6" t="s">
        <v>174</v>
      </c>
      <c r="B59" s="19" t="s">
        <v>116</v>
      </c>
      <c r="C59" s="24" t="s">
        <v>130</v>
      </c>
      <c r="D59" s="21">
        <f t="shared" si="1"/>
        <v>162.40345674072037</v>
      </c>
      <c r="E59" s="22">
        <v>4.5802063499999997E-2</v>
      </c>
      <c r="F59" s="22">
        <v>4.9644856627650003E-2</v>
      </c>
    </row>
    <row r="60" spans="1:21" ht="31.5" x14ac:dyDescent="0.25">
      <c r="A60" s="6" t="s">
        <v>175</v>
      </c>
      <c r="B60" s="19" t="s">
        <v>176</v>
      </c>
      <c r="C60" s="24" t="s">
        <v>130</v>
      </c>
      <c r="D60" s="21">
        <f t="shared" si="1"/>
        <v>855.58894282916094</v>
      </c>
      <c r="E60" s="22">
        <v>0.24129867599999996</v>
      </c>
      <c r="F60" s="22">
        <v>0.26154363491639998</v>
      </c>
    </row>
    <row r="61" spans="1:21" s="5" customFormat="1" ht="42" customHeight="1" x14ac:dyDescent="0.25">
      <c r="A61" s="6" t="s">
        <v>177</v>
      </c>
      <c r="B61" s="19" t="s">
        <v>178</v>
      </c>
      <c r="C61" s="24" t="s">
        <v>73</v>
      </c>
      <c r="D61" s="21">
        <f t="shared" si="1"/>
        <v>174.28663650223646</v>
      </c>
      <c r="E61" s="22">
        <v>4.9153433999999989E-2</v>
      </c>
      <c r="F61" s="22">
        <v>5.3277407112599991E-2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x14ac:dyDescent="0.25">
      <c r="A62" s="6" t="s">
        <v>179</v>
      </c>
      <c r="B62" s="19" t="s">
        <v>180</v>
      </c>
      <c r="C62" s="24" t="s">
        <v>70</v>
      </c>
      <c r="D62" s="21">
        <f t="shared" si="1"/>
        <v>134.67603729718277</v>
      </c>
      <c r="E62" s="22">
        <v>3.7982199000000001E-2</v>
      </c>
      <c r="F62" s="22">
        <v>4.1168905496100007E-2</v>
      </c>
    </row>
    <row r="63" spans="1:21" ht="31.5" x14ac:dyDescent="0.25">
      <c r="A63" s="6" t="s">
        <v>57</v>
      </c>
      <c r="B63" s="19" t="s">
        <v>181</v>
      </c>
      <c r="C63" s="1" t="s">
        <v>7</v>
      </c>
      <c r="D63" s="18" t="s">
        <v>7</v>
      </c>
      <c r="E63" s="22"/>
      <c r="F63" s="22"/>
    </row>
    <row r="64" spans="1:21" x14ac:dyDescent="0.25">
      <c r="A64" s="6" t="s">
        <v>182</v>
      </c>
      <c r="B64" s="19" t="s">
        <v>183</v>
      </c>
      <c r="C64" s="24" t="s">
        <v>74</v>
      </c>
      <c r="D64" s="21">
        <f t="shared" ref="D64:D69" si="2">E64*E$2*7+F64*E$2*5</f>
        <v>1061.5640586954405</v>
      </c>
      <c r="E64" s="22">
        <v>0.29938909799999996</v>
      </c>
      <c r="F64" s="22">
        <v>0.32450784332220001</v>
      </c>
    </row>
    <row r="65" spans="1:21" x14ac:dyDescent="0.25">
      <c r="A65" s="6" t="s">
        <v>184</v>
      </c>
      <c r="B65" s="19" t="s">
        <v>185</v>
      </c>
      <c r="C65" s="24" t="s">
        <v>74</v>
      </c>
      <c r="D65" s="21">
        <f t="shared" si="2"/>
        <v>2543.0004689644506</v>
      </c>
      <c r="E65" s="22">
        <v>0.71719328699999996</v>
      </c>
      <c r="F65" s="22">
        <v>0.77736580377929998</v>
      </c>
    </row>
    <row r="66" spans="1:21" x14ac:dyDescent="0.25">
      <c r="A66" s="6" t="s">
        <v>186</v>
      </c>
      <c r="B66" s="19" t="s">
        <v>76</v>
      </c>
      <c r="C66" s="24" t="s">
        <v>187</v>
      </c>
      <c r="D66" s="21">
        <f t="shared" si="2"/>
        <v>225.78041546880638</v>
      </c>
      <c r="E66" s="22">
        <v>6.3676039500000003E-2</v>
      </c>
      <c r="F66" s="22">
        <v>6.9018459214050004E-2</v>
      </c>
    </row>
    <row r="67" spans="1:21" s="5" customFormat="1" x14ac:dyDescent="0.25">
      <c r="A67" s="6" t="s">
        <v>188</v>
      </c>
      <c r="B67" s="19" t="s">
        <v>189</v>
      </c>
      <c r="C67" s="24" t="s">
        <v>73</v>
      </c>
      <c r="D67" s="21">
        <f t="shared" si="2"/>
        <v>95.065438092129</v>
      </c>
      <c r="E67" s="22">
        <v>2.6810964E-2</v>
      </c>
      <c r="F67" s="22">
        <v>2.9060403879600002E-2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x14ac:dyDescent="0.25">
      <c r="A68" s="6" t="s">
        <v>190</v>
      </c>
      <c r="B68" s="19" t="s">
        <v>191</v>
      </c>
      <c r="C68" s="24" t="s">
        <v>59</v>
      </c>
      <c r="D68" s="21">
        <f t="shared" si="2"/>
        <v>1124.9410174235263</v>
      </c>
      <c r="E68" s="22">
        <v>0.31726307399999992</v>
      </c>
      <c r="F68" s="22">
        <v>0.34388144590859993</v>
      </c>
    </row>
    <row r="69" spans="1:21" x14ac:dyDescent="0.25">
      <c r="A69" s="6" t="s">
        <v>192</v>
      </c>
      <c r="B69" s="19" t="s">
        <v>193</v>
      </c>
      <c r="C69" s="24" t="s">
        <v>74</v>
      </c>
      <c r="D69" s="21">
        <f t="shared" si="2"/>
        <v>47.5327190460645</v>
      </c>
      <c r="E69" s="22">
        <v>1.3405482E-2</v>
      </c>
      <c r="F69" s="22">
        <v>1.4530201939800001E-2</v>
      </c>
    </row>
    <row r="70" spans="1:21" x14ac:dyDescent="0.25">
      <c r="A70" s="15" t="s">
        <v>194</v>
      </c>
      <c r="B70" s="23" t="s">
        <v>195</v>
      </c>
      <c r="C70" s="1" t="s">
        <v>7</v>
      </c>
      <c r="D70" s="18" t="s">
        <v>7</v>
      </c>
      <c r="E70" s="22"/>
      <c r="F70" s="22"/>
    </row>
    <row r="71" spans="1:21" x14ac:dyDescent="0.25">
      <c r="A71" s="6" t="s">
        <v>51</v>
      </c>
      <c r="B71" s="25" t="s">
        <v>71</v>
      </c>
      <c r="C71" s="20" t="s">
        <v>130</v>
      </c>
      <c r="D71" s="21">
        <f t="shared" ref="D71" si="3">E71*E$2*7+F71*E$2*5</f>
        <v>117.86133793463745</v>
      </c>
      <c r="E71" s="22">
        <v>3.32400097425E-2</v>
      </c>
      <c r="F71" s="22">
        <v>3.6028846559895751E-2</v>
      </c>
    </row>
    <row r="72" spans="1:21" ht="31.5" x14ac:dyDescent="0.25">
      <c r="A72" s="15" t="s">
        <v>196</v>
      </c>
      <c r="B72" s="23" t="s">
        <v>197</v>
      </c>
      <c r="C72" s="1" t="s">
        <v>7</v>
      </c>
      <c r="D72" s="18" t="s">
        <v>7</v>
      </c>
      <c r="E72" s="26"/>
      <c r="F72" s="26"/>
    </row>
    <row r="73" spans="1:21" s="5" customFormat="1" ht="31.5" x14ac:dyDescent="0.25">
      <c r="A73" s="6" t="s">
        <v>52</v>
      </c>
      <c r="B73" s="27" t="s">
        <v>198</v>
      </c>
      <c r="C73" s="28" t="s">
        <v>199</v>
      </c>
      <c r="D73" s="21">
        <f t="shared" ref="D73:D75" si="4">E73*E$2*7+F73*E$2*5</f>
        <v>147.06623272852354</v>
      </c>
      <c r="E73" s="26">
        <v>4.1476561307999996E-2</v>
      </c>
      <c r="F73" s="26">
        <v>4.4956444801741199E-2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s="5" customFormat="1" x14ac:dyDescent="0.25">
      <c r="A74" s="6"/>
      <c r="B74" s="27"/>
      <c r="C74" s="28"/>
      <c r="D74" s="21">
        <f t="shared" si="4"/>
        <v>392.17662060939608</v>
      </c>
      <c r="E74" s="26">
        <v>0.11060416348799998</v>
      </c>
      <c r="F74" s="26">
        <v>0.11988385280464318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x14ac:dyDescent="0.25">
      <c r="A75" s="6" t="s">
        <v>200</v>
      </c>
      <c r="B75" s="27" t="s">
        <v>201</v>
      </c>
      <c r="C75" s="24" t="s">
        <v>130</v>
      </c>
      <c r="D75" s="21">
        <f t="shared" si="4"/>
        <v>246.89682590502045</v>
      </c>
      <c r="E75" s="26">
        <v>6.9631424878499978E-2</v>
      </c>
      <c r="F75" s="26">
        <v>7.5473501425806139E-2</v>
      </c>
    </row>
    <row r="76" spans="1:21" x14ac:dyDescent="0.25">
      <c r="A76" s="15" t="s">
        <v>202</v>
      </c>
      <c r="B76" s="29" t="s">
        <v>203</v>
      </c>
      <c r="C76" s="24"/>
      <c r="D76" s="21"/>
      <c r="E76" s="26"/>
      <c r="F76" s="26"/>
    </row>
    <row r="77" spans="1:21" ht="31.5" x14ac:dyDescent="0.25">
      <c r="A77" s="6" t="s">
        <v>54</v>
      </c>
      <c r="B77" s="27" t="s">
        <v>204</v>
      </c>
      <c r="C77" s="24" t="s">
        <v>61</v>
      </c>
      <c r="D77" s="21">
        <f t="shared" ref="D77:D81" si="5">E77*E$2*7+F77*E$2*5</f>
        <v>2815.9174974872712</v>
      </c>
      <c r="E77" s="26">
        <v>0.79416309614999991</v>
      </c>
      <c r="F77" s="26">
        <v>0.86079337991698501</v>
      </c>
    </row>
    <row r="78" spans="1:21" ht="31.5" x14ac:dyDescent="0.25">
      <c r="A78" s="6" t="s">
        <v>205</v>
      </c>
      <c r="B78" s="27" t="s">
        <v>206</v>
      </c>
      <c r="C78" s="24" t="s">
        <v>60</v>
      </c>
      <c r="D78" s="21">
        <f t="shared" si="5"/>
        <v>1124.5449114314758</v>
      </c>
      <c r="E78" s="26">
        <v>0.31715136164999996</v>
      </c>
      <c r="F78" s="26">
        <v>0.343760360892435</v>
      </c>
    </row>
    <row r="79" spans="1:21" x14ac:dyDescent="0.25">
      <c r="A79" s="6" t="s">
        <v>64</v>
      </c>
      <c r="B79" s="27" t="s">
        <v>207</v>
      </c>
      <c r="C79" s="24" t="s">
        <v>58</v>
      </c>
      <c r="D79" s="21">
        <f t="shared" si="5"/>
        <v>213.89723570729024</v>
      </c>
      <c r="E79" s="26">
        <v>6.032466899999999E-2</v>
      </c>
      <c r="F79" s="26">
        <v>6.5385908729099995E-2</v>
      </c>
    </row>
    <row r="80" spans="1:21" s="5" customFormat="1" x14ac:dyDescent="0.25">
      <c r="A80" s="6" t="s">
        <v>119</v>
      </c>
      <c r="B80" s="27" t="s">
        <v>208</v>
      </c>
      <c r="C80" s="24" t="s">
        <v>59</v>
      </c>
      <c r="D80" s="21">
        <f t="shared" si="5"/>
        <v>102.19534594903867</v>
      </c>
      <c r="E80" s="26">
        <v>2.8821786299999996E-2</v>
      </c>
      <c r="F80" s="22">
        <v>3.1239934170569996E-2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6" x14ac:dyDescent="0.25">
      <c r="A81" s="6" t="s">
        <v>121</v>
      </c>
      <c r="B81" s="27" t="s">
        <v>209</v>
      </c>
      <c r="C81" s="24" t="s">
        <v>62</v>
      </c>
      <c r="D81" s="21">
        <f t="shared" si="5"/>
        <v>42.77944714145805</v>
      </c>
      <c r="E81" s="22">
        <v>1.2064933799999998E-2</v>
      </c>
      <c r="F81" s="22">
        <v>1.307718174582E-2</v>
      </c>
    </row>
    <row r="82" spans="1:6" x14ac:dyDescent="0.25">
      <c r="A82" s="6" t="s">
        <v>123</v>
      </c>
      <c r="B82" s="27" t="s">
        <v>210</v>
      </c>
      <c r="C82" s="24"/>
      <c r="D82" s="21"/>
      <c r="E82" s="22"/>
      <c r="F82" s="22"/>
    </row>
    <row r="83" spans="1:6" x14ac:dyDescent="0.25">
      <c r="A83" s="6" t="s">
        <v>211</v>
      </c>
      <c r="B83" s="27" t="s">
        <v>212</v>
      </c>
      <c r="C83" s="24" t="s">
        <v>62</v>
      </c>
      <c r="D83" s="21">
        <f t="shared" ref="D83:D85" si="6">E83*E$2*7+F83*E$2*5</f>
        <v>13.071497737667737</v>
      </c>
      <c r="E83" s="22">
        <v>3.6865075499999994E-3</v>
      </c>
      <c r="F83" s="22">
        <v>3.9958055334449998E-3</v>
      </c>
    </row>
    <row r="84" spans="1:6" x14ac:dyDescent="0.25">
      <c r="A84" s="6" t="s">
        <v>213</v>
      </c>
      <c r="B84" s="27" t="s">
        <v>214</v>
      </c>
      <c r="C84" s="24" t="s">
        <v>62</v>
      </c>
      <c r="D84" s="21">
        <f t="shared" si="6"/>
        <v>11.090967777415049</v>
      </c>
      <c r="E84" s="22">
        <v>3.1279457999999999E-3</v>
      </c>
      <c r="F84" s="22">
        <v>3.3903804526200002E-3</v>
      </c>
    </row>
    <row r="85" spans="1:6" x14ac:dyDescent="0.25">
      <c r="A85" s="6" t="s">
        <v>215</v>
      </c>
      <c r="B85" s="27" t="s">
        <v>216</v>
      </c>
      <c r="C85" s="24" t="s">
        <v>62</v>
      </c>
      <c r="D85" s="21">
        <f t="shared" si="6"/>
        <v>0.39610599205053754</v>
      </c>
      <c r="E85" s="22">
        <v>1.1171235E-4</v>
      </c>
      <c r="F85" s="22">
        <v>1.2108501616500001E-4</v>
      </c>
    </row>
    <row r="86" spans="1:6" x14ac:dyDescent="0.25">
      <c r="A86" s="15" t="s">
        <v>217</v>
      </c>
      <c r="B86" s="23" t="s">
        <v>218</v>
      </c>
      <c r="C86" s="1" t="s">
        <v>7</v>
      </c>
      <c r="D86" s="18" t="s">
        <v>7</v>
      </c>
      <c r="E86" s="22"/>
      <c r="F86" s="22"/>
    </row>
    <row r="87" spans="1:6" x14ac:dyDescent="0.25">
      <c r="A87" s="6" t="s">
        <v>55</v>
      </c>
      <c r="B87" s="25" t="s">
        <v>219</v>
      </c>
      <c r="C87" s="20" t="s">
        <v>53</v>
      </c>
      <c r="D87" s="21">
        <f t="shared" ref="D87:D89" si="7">E87*E$2*7+F87*E$2*5</f>
        <v>3505.5380296472567</v>
      </c>
      <c r="E87" s="26">
        <v>0.98865429749999989</v>
      </c>
      <c r="F87" s="26">
        <v>1.0716023930602501</v>
      </c>
    </row>
    <row r="88" spans="1:6" x14ac:dyDescent="0.25">
      <c r="A88" s="6" t="s">
        <v>220</v>
      </c>
      <c r="B88" s="25" t="s">
        <v>67</v>
      </c>
      <c r="C88" s="1"/>
      <c r="D88" s="21">
        <f t="shared" si="7"/>
        <v>4853.8828265872853</v>
      </c>
      <c r="E88" s="26">
        <v>1.3689231368999999</v>
      </c>
      <c r="F88" s="26">
        <v>1.4837757880859099</v>
      </c>
    </row>
    <row r="89" spans="1:6" x14ac:dyDescent="0.25">
      <c r="A89" s="6" t="s">
        <v>65</v>
      </c>
      <c r="B89" s="25" t="s">
        <v>221</v>
      </c>
      <c r="C89" s="1"/>
      <c r="D89" s="21">
        <f t="shared" si="7"/>
        <v>3102.8962887278853</v>
      </c>
      <c r="E89" s="26">
        <v>0.87509869372499993</v>
      </c>
      <c r="F89" s="26">
        <v>0.94851947412852755</v>
      </c>
    </row>
    <row r="90" spans="1:6" x14ac:dyDescent="0.25">
      <c r="A90" s="6"/>
      <c r="B90" s="3" t="s">
        <v>82</v>
      </c>
      <c r="C90" s="1" t="s">
        <v>15</v>
      </c>
      <c r="D90" s="34">
        <f>SUM(D29:D52)+SUM(D55:D62)+SUM(D64:D69)+SUM(D73:D75)+SUM(D77:D81)+SUM(D83:D85)+SUM(D71:D71)+SUM(D87:D89)</f>
        <v>45389.966891125347</v>
      </c>
      <c r="E90" s="30">
        <f>SUM(E29:E52)+SUM(E55:E62)+SUM(E64:E69)+SUM(E73:E75)+SUM(E77:E81)+SUM(E83:E85)+SUM(E71:E71)+SUM(E87:E89)</f>
        <v>12.802042047634499</v>
      </c>
      <c r="F90" s="30">
        <f>SUM(F29:F52)+SUM(F55:F62)+SUM(F64:F69)+SUM(F73:F75)+SUM(F77:F81)+SUM(F83:F85)+SUM(F71:F71)+SUM(F87:F89)</f>
        <v>13.873965575431036</v>
      </c>
    </row>
    <row r="91" spans="1:6" x14ac:dyDescent="0.25">
      <c r="A91" s="31" t="s">
        <v>83</v>
      </c>
      <c r="B91" s="31"/>
      <c r="C91" s="31"/>
      <c r="D91" s="31"/>
    </row>
    <row r="92" spans="1:6" x14ac:dyDescent="0.25">
      <c r="A92" s="6" t="s">
        <v>84</v>
      </c>
      <c r="B92" s="1" t="s">
        <v>85</v>
      </c>
      <c r="C92" s="1" t="s">
        <v>86</v>
      </c>
      <c r="D92" s="1">
        <v>2</v>
      </c>
      <c r="E92" s="14" t="s">
        <v>117</v>
      </c>
    </row>
    <row r="93" spans="1:6" x14ac:dyDescent="0.25">
      <c r="A93" s="6" t="s">
        <v>87</v>
      </c>
      <c r="B93" s="1" t="s">
        <v>88</v>
      </c>
      <c r="C93" s="1" t="s">
        <v>86</v>
      </c>
      <c r="D93" s="1">
        <v>2</v>
      </c>
      <c r="E93" s="14" t="s">
        <v>117</v>
      </c>
    </row>
    <row r="94" spans="1:6" x14ac:dyDescent="0.25">
      <c r="A94" s="6" t="s">
        <v>89</v>
      </c>
      <c r="B94" s="1" t="s">
        <v>90</v>
      </c>
      <c r="C94" s="1" t="s">
        <v>86</v>
      </c>
      <c r="D94" s="1">
        <v>0</v>
      </c>
      <c r="E94" s="14" t="s">
        <v>117</v>
      </c>
    </row>
    <row r="95" spans="1:6" x14ac:dyDescent="0.25">
      <c r="A95" s="6" t="s">
        <v>91</v>
      </c>
      <c r="B95" s="1" t="s">
        <v>92</v>
      </c>
      <c r="C95" s="1" t="s">
        <v>15</v>
      </c>
      <c r="D95" s="1">
        <v>-4293.92</v>
      </c>
      <c r="E95" s="14" t="s">
        <v>117</v>
      </c>
    </row>
    <row r="96" spans="1:6" x14ac:dyDescent="0.25">
      <c r="A96" s="31" t="s">
        <v>93</v>
      </c>
      <c r="B96" s="31"/>
      <c r="C96" s="31"/>
      <c r="D96" s="31"/>
    </row>
    <row r="97" spans="1:5" ht="31.5" x14ac:dyDescent="0.25">
      <c r="A97" s="6" t="s">
        <v>94</v>
      </c>
      <c r="B97" s="1" t="s">
        <v>14</v>
      </c>
      <c r="C97" s="1" t="s">
        <v>15</v>
      </c>
      <c r="D97" s="1">
        <v>0</v>
      </c>
      <c r="E97" s="14" t="s">
        <v>95</v>
      </c>
    </row>
    <row r="98" spans="1:5" ht="31.5" x14ac:dyDescent="0.25">
      <c r="A98" s="6" t="s">
        <v>96</v>
      </c>
      <c r="B98" s="1" t="s">
        <v>17</v>
      </c>
      <c r="C98" s="1" t="s">
        <v>15</v>
      </c>
      <c r="D98" s="1">
        <v>0</v>
      </c>
      <c r="E98" s="14" t="s">
        <v>95</v>
      </c>
    </row>
    <row r="99" spans="1:5" ht="31.5" x14ac:dyDescent="0.25">
      <c r="A99" s="6" t="s">
        <v>97</v>
      </c>
      <c r="B99" s="1" t="s">
        <v>19</v>
      </c>
      <c r="C99" s="1" t="s">
        <v>15</v>
      </c>
      <c r="D99" s="1">
        <v>0</v>
      </c>
      <c r="E99" s="14" t="s">
        <v>95</v>
      </c>
    </row>
    <row r="100" spans="1:5" ht="31.5" x14ac:dyDescent="0.25">
      <c r="A100" s="6" t="s">
        <v>98</v>
      </c>
      <c r="B100" s="1" t="s">
        <v>43</v>
      </c>
      <c r="C100" s="1" t="s">
        <v>15</v>
      </c>
      <c r="D100" s="1">
        <v>0</v>
      </c>
      <c r="E100" s="14" t="s">
        <v>95</v>
      </c>
    </row>
    <row r="101" spans="1:5" ht="31.5" x14ac:dyDescent="0.25">
      <c r="A101" s="6" t="s">
        <v>99</v>
      </c>
      <c r="B101" s="1" t="s">
        <v>100</v>
      </c>
      <c r="C101" s="1" t="s">
        <v>15</v>
      </c>
      <c r="D101" s="1">
        <v>0</v>
      </c>
      <c r="E101" s="14" t="s">
        <v>95</v>
      </c>
    </row>
    <row r="102" spans="1:5" ht="31.5" x14ac:dyDescent="0.25">
      <c r="A102" s="6" t="s">
        <v>101</v>
      </c>
      <c r="B102" s="1" t="s">
        <v>47</v>
      </c>
      <c r="C102" s="1" t="s">
        <v>15</v>
      </c>
      <c r="D102" s="1">
        <v>0</v>
      </c>
      <c r="E102" s="14" t="s">
        <v>95</v>
      </c>
    </row>
    <row r="103" spans="1:5" x14ac:dyDescent="0.25">
      <c r="A103" s="31" t="s">
        <v>102</v>
      </c>
      <c r="B103" s="31"/>
      <c r="C103" s="31"/>
      <c r="D103" s="31"/>
      <c r="E103" s="8"/>
    </row>
    <row r="104" spans="1:5" ht="31.5" x14ac:dyDescent="0.25">
      <c r="A104" s="6" t="s">
        <v>103</v>
      </c>
      <c r="B104" s="1" t="s">
        <v>85</v>
      </c>
      <c r="C104" s="1" t="s">
        <v>86</v>
      </c>
      <c r="D104" s="1">
        <v>0</v>
      </c>
      <c r="E104" s="14" t="s">
        <v>95</v>
      </c>
    </row>
    <row r="105" spans="1:5" ht="31.5" x14ac:dyDescent="0.25">
      <c r="A105" s="6" t="s">
        <v>104</v>
      </c>
      <c r="B105" s="1" t="s">
        <v>88</v>
      </c>
      <c r="C105" s="1" t="s">
        <v>86</v>
      </c>
      <c r="D105" s="1">
        <v>0</v>
      </c>
      <c r="E105" s="14" t="s">
        <v>95</v>
      </c>
    </row>
    <row r="106" spans="1:5" ht="31.5" x14ac:dyDescent="0.25">
      <c r="A106" s="6" t="s">
        <v>105</v>
      </c>
      <c r="B106" s="1" t="s">
        <v>106</v>
      </c>
      <c r="C106" s="1" t="s">
        <v>86</v>
      </c>
      <c r="D106" s="1">
        <v>0</v>
      </c>
      <c r="E106" s="14" t="s">
        <v>95</v>
      </c>
    </row>
    <row r="107" spans="1:5" ht="31.5" x14ac:dyDescent="0.25">
      <c r="A107" s="6" t="s">
        <v>107</v>
      </c>
      <c r="B107" s="1" t="s">
        <v>92</v>
      </c>
      <c r="C107" s="1" t="s">
        <v>15</v>
      </c>
      <c r="D107" s="1">
        <v>0</v>
      </c>
      <c r="E107" s="14" t="s">
        <v>95</v>
      </c>
    </row>
    <row r="108" spans="1:5" x14ac:dyDescent="0.25">
      <c r="A108" s="31" t="s">
        <v>108</v>
      </c>
      <c r="B108" s="31"/>
      <c r="C108" s="31"/>
      <c r="D108" s="31"/>
    </row>
    <row r="109" spans="1:5" x14ac:dyDescent="0.25">
      <c r="A109" s="6" t="s">
        <v>109</v>
      </c>
      <c r="B109" s="1" t="s">
        <v>110</v>
      </c>
      <c r="C109" s="1" t="s">
        <v>86</v>
      </c>
      <c r="D109" s="1">
        <v>3</v>
      </c>
      <c r="E109" s="14" t="s">
        <v>111</v>
      </c>
    </row>
    <row r="110" spans="1:5" x14ac:dyDescent="0.25">
      <c r="A110" s="6" t="s">
        <v>112</v>
      </c>
      <c r="B110" s="1" t="s">
        <v>113</v>
      </c>
      <c r="C110" s="1" t="s">
        <v>86</v>
      </c>
      <c r="D110" s="1">
        <v>0</v>
      </c>
      <c r="E110" s="14" t="s">
        <v>111</v>
      </c>
    </row>
    <row r="111" spans="1:5" ht="31.5" x14ac:dyDescent="0.25">
      <c r="A111" s="6" t="s">
        <v>114</v>
      </c>
      <c r="B111" s="1" t="s">
        <v>115</v>
      </c>
      <c r="C111" s="1" t="s">
        <v>15</v>
      </c>
      <c r="D111" s="1">
        <v>5100</v>
      </c>
      <c r="E111" s="14" t="s">
        <v>111</v>
      </c>
    </row>
  </sheetData>
  <sheetProtection password="CC29" sheet="1" objects="1" scenarios="1" selectLockedCells="1" selectUnlockedCells="1"/>
  <mergeCells count="9">
    <mergeCell ref="F27:F28"/>
    <mergeCell ref="A96:D96"/>
    <mergeCell ref="A103:D103"/>
    <mergeCell ref="A108:D108"/>
    <mergeCell ref="E27:E28"/>
    <mergeCell ref="A2:D2"/>
    <mergeCell ref="A8:D8"/>
    <mergeCell ref="A26:D26"/>
    <mergeCell ref="A91:D91"/>
  </mergeCells>
  <pageMargins left="0.7" right="0.7" top="0.75" bottom="0.75" header="0.3" footer="0.3"/>
  <pageSetup paperSize="9" scale="53" orientation="portrait" horizontalDpi="180" verticalDpi="180" r:id="rId1"/>
  <rowBreaks count="1" manualBreakCount="1">
    <brk id="6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2023-03-24T07:20:21Z</dcterms:modified>
</cp:coreProperties>
</file>