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Лист1!$A$1:$D$118</definedName>
  </definedNames>
  <calcPr calcId="162913"/>
</workbook>
</file>

<file path=xl/calcChain.xml><?xml version="1.0" encoding="utf-8"?>
<calcChain xmlns="http://schemas.openxmlformats.org/spreadsheetml/2006/main">
  <c r="D13" i="1" l="1"/>
  <c r="D14" i="1"/>
  <c r="D15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61" i="1"/>
  <c r="D62" i="1"/>
  <c r="D63" i="1"/>
  <c r="D64" i="1"/>
  <c r="D65" i="1"/>
  <c r="D66" i="1"/>
  <c r="D67" i="1"/>
  <c r="D68" i="1"/>
  <c r="D70" i="1"/>
  <c r="D71" i="1"/>
  <c r="D72" i="1"/>
  <c r="D73" i="1"/>
  <c r="D74" i="1"/>
  <c r="D75" i="1"/>
  <c r="D77" i="1"/>
  <c r="D78" i="1"/>
  <c r="D80" i="1"/>
  <c r="D81" i="1"/>
  <c r="D83" i="1"/>
  <c r="D84" i="1"/>
  <c r="D85" i="1"/>
  <c r="D86" i="1"/>
  <c r="D87" i="1"/>
  <c r="D89" i="1"/>
  <c r="D90" i="1"/>
  <c r="D91" i="1"/>
  <c r="D92" i="1"/>
  <c r="D94" i="1"/>
  <c r="D95" i="1"/>
  <c r="D96" i="1"/>
  <c r="D97" i="1"/>
  <c r="E97" i="1" l="1"/>
  <c r="F97" i="1"/>
  <c r="D11" i="1"/>
  <c r="D10" i="1"/>
  <c r="D9" i="1"/>
  <c r="D12" i="1" l="1"/>
  <c r="D17" i="1" s="1"/>
  <c r="D16" i="1" s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<sst xmlns="http://schemas.openxmlformats.org/spreadsheetml/2006/main" count="365" uniqueCount="247">
  <si>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</si>
  <si>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</si>
  <si>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</si>
  <si>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</si>
  <si>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</si>
  <si>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</si>
  <si>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</si>
  <si>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</si>
  <si>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</si>
  <si>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</si>
  <si>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</si>
  <si>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</si>
  <si>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</si>
  <si>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</si>
  <si>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</si>
  <si>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</si>
  <si>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</si>
  <si>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</si>
  <si>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</si>
  <si>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</si>
  <si>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</si>
  <si>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</si>
  <si>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</si>
  <si>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</si>
  <si>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</si>
  <si>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</si>
  <si>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</si>
  <si>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</si>
  <si>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</si>
  <si>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</si>
  <si>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</si>
  <si>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</si>
  <si>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</si>
  <si>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</si>
  <si>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</si>
  <si>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</si>
  <si>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</si>
  <si>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</si>
  <si>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</si>
  <si>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</si>
  <si>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</si>
  <si>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</si>
  <si>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</si>
  <si>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</si>
  <si>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</si>
  <si>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</si>
  <si>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</si>
  <si>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</si>
  <si>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</si>
  <si>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</si>
  <si>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</si>
  <si>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</si>
  <si>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</si>
  <si>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</si>
  <si>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</si>
  <si>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</si>
  <si>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</si>
  <si>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</si>
  <si>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</si>
  <si>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</si>
  <si>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</si>
  <si>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</si>
  <si>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</si>
  <si>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</si>
  <si>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</si>
  <si>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</si>
  <si>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</si>
  <si>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</si>
  <si>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</si>
  <si>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</si>
  <si>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</si>
  <si>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</si>
  <si>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</si>
  <si>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</si>
  <si>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</si>
  <si>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</si>
  <si>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</si>
  <si>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</si>
  <si>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</si>
  <si>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</si>
  <si>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</si>
  <si>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</si>
  <si>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</si>
  <si>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</si>
  <si>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</si>
  <si>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</si>
  <si>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</si>
  <si>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</si>
  <si>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</si>
  <si>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</si>
  <si>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</si>
  <si>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</si>
  <si>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</si>
  <si>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</si>
  <si>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</si>
  <si>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</si>
  <si>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</si>
  <si>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</si>
  <si>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</si>
  <si>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</si>
  <si>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</si>
  <si>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</si>
  <si>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</si>
  <si>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</si>
  <si>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</si>
  <si>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</si>
  <si>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</si>
  <si>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</si>
  <si>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</si>
  <si>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</si>
  <si>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</si>
  <si>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</si>
  <si>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</si>
  <si>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</si>
  <si>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</si>
  <si>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</si>
  <si>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</si>
  <si>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</si>
  <si>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</si>
  <si>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</si>
  <si>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</si>
  <si>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</si>
  <si>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</si>
  <si>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</si>
  <si>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</si>
  <si>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</si>
  <si>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</si>
  <si>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</si>
  <si>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</si>
  <si>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</si>
  <si>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</si>
  <si>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</si>
  <si>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</si>
  <si>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</si>
  <si>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</si>
  <si>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</si>
  <si>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</si>
  <si>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</si>
  <si>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</si>
  <si>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21.11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</si>
  <si>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</si>
  <si>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</si>
  <si>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</si>
  <si>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</si>
  <si>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</si>
  <si>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</si>
  <si>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</si>
  <si>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</si>
  <si>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</si>
  <si>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</si>
  <si>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</si>
  <si>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</si>
  <si>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</si>
  <si>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</si>
  <si>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</si>
  <si>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</si>
  <si>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</si>
  <si>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</si>
  <si>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</si>
  <si>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</si>
  <si>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</si>
  <si>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</si>
  <si>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</si>
  <si>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</si>
  <si>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</si>
  <si>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</si>
  <si>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</si>
  <si>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</si>
  <si>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</si>
  <si>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</si>
  <si>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</si>
  <si>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</si>
  <si>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21.30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</si>
  <si>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</si>
  <si>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</si>
  <si>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</si>
  <si>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</si>
  <si>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</si>
  <si>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</si>
  <si>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</si>
  <si>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</si>
  <si>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</si>
  <si>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</si>
  <si>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</si>
  <si>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</si>
  <si>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</si>
  <si>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</si>
  <si>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</si>
  <si>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</si>
  <si>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</si>
  <si>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</si>
  <si>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</si>
  <si>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</si>
  <si>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</si>
  <si>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</si>
  <si>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</si>
  <si>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</si>
  <si>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</si>
  <si>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</si>
  <si>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</si>
  <si>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</si>
  <si>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</si>
  <si>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</si>
  <si>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</si>
  <si>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</si>
  <si>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</si>
  <si>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</si>
  <si>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</si>
  <si>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</si>
  <si>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</si>
  <si>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</si>
  <si>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</si>
  <si>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</si>
  <si>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</si>
  <si>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</si>
  <si>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</si>
  <si>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</si>
  <si>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</si>
  <si>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</si>
  <si>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</si>
  <si>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</si>
  <si>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</si>
  <si>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</si>
  <si>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</si>
  <si>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</si>
  <si>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</si>
  <si>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</si>
  <si>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</si>
  <si>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</si>
  <si>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</si>
  <si>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</si>
  <si>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</si>
  <si>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</si>
  <si>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</si>
  <si>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</si>
  <si>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</si>
  <si>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</si>
  <si>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</si>
  <si>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</si>
  <si>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 xml:space="preserve">     подоконники</t>
  </si>
  <si>
    <t>Отчет об исполнении управляющей организацией ООО "ГУК "Привокзальная" договора оказания услуг выполнения работ за 2022 год                                                                                       по дому №19  ул. Интернациональная  в  г. Липецке</t>
  </si>
  <si>
    <t>31.03.2023 г.</t>
  </si>
  <si>
    <t>01.01.2022 г.</t>
  </si>
  <si>
    <t>31.12.2022 г.</t>
  </si>
  <si>
    <t>01.01.22-30.04.22</t>
  </si>
  <si>
    <t>01.05.22-31.12.22</t>
  </si>
  <si>
    <t>21.29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</si>
</sst>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48;&#1085;&#1090;&#1077;&#1088;&#1085;&#1072;&#1094;&#1080;&#1086;&#1085;&#1072;&#1083;&#1100;&#1085;&#1072;&#1103;,%20&#1076;.19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7060.78</v>
          </cell>
        </row>
        <row r="24">
          <cell r="D24">
            <v>-55330.195267478353</v>
          </cell>
        </row>
        <row r="25">
          <cell r="D25">
            <v>14605.7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>
        <row r="124">
          <cell r="GE124">
            <v>64797.407318355727</v>
          </cell>
        </row>
        <row r="125">
          <cell r="GE125">
            <v>79921.918858487858</v>
          </cell>
        </row>
        <row r="126">
          <cell r="GE126">
            <v>17763.753079483089</v>
          </cell>
        </row>
      </sheetData>
      <sheetData sheetId="7">
        <row r="124">
          <cell r="GE124">
            <v>29890.860466074231</v>
          </cell>
        </row>
        <row r="125">
          <cell r="GE125">
            <v>36867.754801405921</v>
          </cell>
        </row>
        <row r="126">
          <cell r="GE126">
            <v>8194.3689821399985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tabSelected="1" view="pageBreakPreview" zoomScaleNormal="90" zoomScaleSheetLayoutView="100" workbookViewId="0">
      <selection activeCell="P19" sqref="P19"/>
    </sheetView>
  </sheetViews>
  <sheetFormatPr defaultRowHeight="15.75" x14ac:dyDescent="0.25"/>
  <cols>
    <col min="1" max="1" width="11.28515625" style="12" customWidth="1"/>
    <col min="2" max="2" width="62.42578125" style="11" customWidth="1"/>
    <col min="3" max="3" width="24.28515625" style="11" customWidth="1"/>
    <col min="4" max="4" width="62.7109375" style="11" customWidth="1"/>
    <col min="5" max="5" width="21.140625" style="11" hidden="1" customWidth="1"/>
    <col min="6" max="6" width="17.85546875" style="11" hidden="1" customWidth="1"/>
    <col min="7" max="11" width="9.140625" style="11" hidden="1" customWidth="1"/>
    <col min="12" max="21" width="9.140625" style="11" customWidth="1"/>
    <col min="22" max="22" width="9.140625" style="11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1" t="s">
        <v>0</v>
      </c>
    </row>
    <row r="2" spans="1:22" s="5" customFormat="1" ht="33.75" customHeight="1" x14ac:dyDescent="0.25">
      <c r="A2" s="34" t="s">
        <v>240</v>
      </c>
      <c r="B2" s="34"/>
      <c r="C2" s="34"/>
      <c r="D2" s="34"/>
      <c r="E2" s="11">
        <v>1667.1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241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242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243</v>
      </c>
    </row>
    <row r="8" spans="1:22" ht="42.75" customHeight="1" x14ac:dyDescent="0.25">
      <c r="A8" s="32" t="s">
        <v>12</v>
      </c>
      <c r="B8" s="32"/>
      <c r="C8" s="32"/>
      <c r="D8" s="32"/>
    </row>
    <row r="9" spans="1:22" x14ac:dyDescent="0.25">
      <c r="A9" s="6" t="s">
        <v>13</v>
      </c>
      <c r="B9" s="1" t="s">
        <v>14</v>
      </c>
      <c r="C9" s="1" t="s">
        <v>15</v>
      </c>
      <c r="D9" s="10">
        <f>[1]Лист1!$D$23</f>
        <v>7060.78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[1]Лист1!$D$24</f>
        <v>-55330.195267478353</v>
      </c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[1]Лист1!$D$25</f>
        <v>14605.7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237436.06350594683</v>
      </c>
    </row>
    <row r="13" spans="1:22" x14ac:dyDescent="0.25">
      <c r="A13" s="6" t="s">
        <v>22</v>
      </c>
      <c r="B13" s="14" t="s">
        <v>23</v>
      </c>
      <c r="C13" s="1" t="s">
        <v>15</v>
      </c>
      <c r="D13" s="10">
        <f>'[2]ГУК 2021'!$GE$125+'[2]ГУК 2022'!$GE$125</f>
        <v>116789.67365989377</v>
      </c>
    </row>
    <row r="14" spans="1:22" x14ac:dyDescent="0.25">
      <c r="A14" s="6" t="s">
        <v>24</v>
      </c>
      <c r="B14" s="14" t="s">
        <v>25</v>
      </c>
      <c r="C14" s="1" t="s">
        <v>15</v>
      </c>
      <c r="D14" s="10">
        <f>'[2]ГУК 2021'!$GE$124+'[2]ГУК 2022'!$GE$124</f>
        <v>94688.267784429961</v>
      </c>
    </row>
    <row r="15" spans="1:22" x14ac:dyDescent="0.25">
      <c r="A15" s="6" t="s">
        <v>26</v>
      </c>
      <c r="B15" s="14" t="s">
        <v>27</v>
      </c>
      <c r="C15" s="1" t="s">
        <v>15</v>
      </c>
      <c r="D15" s="10">
        <f>'[2]ГУК 2021'!$GE$126+'[2]ГУК 2022'!$GE$126</f>
        <v>25958.122061623086</v>
      </c>
    </row>
    <row r="16" spans="1:22" x14ac:dyDescent="0.25">
      <c r="A16" s="14" t="s">
        <v>28</v>
      </c>
      <c r="B16" s="14" t="s">
        <v>29</v>
      </c>
      <c r="C16" s="14" t="s">
        <v>15</v>
      </c>
      <c r="D16" s="15">
        <f>D17</f>
        <v>199060.00350594684</v>
      </c>
      <c r="E16" s="11">
        <v>199060</v>
      </c>
      <c r="F16" s="9">
        <f>D16-E16</f>
        <v>3.5059468355029821E-3</v>
      </c>
    </row>
    <row r="17" spans="1:22" ht="31.5" x14ac:dyDescent="0.25">
      <c r="A17" s="14" t="s">
        <v>30</v>
      </c>
      <c r="B17" s="14" t="s">
        <v>31</v>
      </c>
      <c r="C17" s="14" t="s">
        <v>15</v>
      </c>
      <c r="D17" s="15">
        <f>D12-D25+D102+D118</f>
        <v>199060.00350594684</v>
      </c>
    </row>
    <row r="18" spans="1:22" ht="31.5" x14ac:dyDescent="0.25">
      <c r="A18" s="14" t="s">
        <v>32</v>
      </c>
      <c r="B18" s="14" t="s">
        <v>33</v>
      </c>
      <c r="C18" s="14" t="s">
        <v>15</v>
      </c>
      <c r="D18" s="15">
        <v>0</v>
      </c>
    </row>
    <row r="19" spans="1:22" x14ac:dyDescent="0.25">
      <c r="A19" s="14" t="s">
        <v>34</v>
      </c>
      <c r="B19" s="14" t="s">
        <v>35</v>
      </c>
      <c r="C19" s="14" t="s">
        <v>15</v>
      </c>
      <c r="D19" s="15">
        <v>0</v>
      </c>
    </row>
    <row r="20" spans="1:22" x14ac:dyDescent="0.25">
      <c r="A20" s="14" t="s">
        <v>36</v>
      </c>
      <c r="B20" s="14" t="s">
        <v>37</v>
      </c>
      <c r="C20" s="14" t="s">
        <v>15</v>
      </c>
      <c r="D20" s="15">
        <v>0</v>
      </c>
    </row>
    <row r="21" spans="1:22" x14ac:dyDescent="0.25">
      <c r="A21" s="14" t="s">
        <v>38</v>
      </c>
      <c r="B21" s="14" t="s">
        <v>39</v>
      </c>
      <c r="C21" s="14" t="s">
        <v>15</v>
      </c>
      <c r="D21" s="15">
        <v>0</v>
      </c>
    </row>
    <row r="22" spans="1:22" x14ac:dyDescent="0.25">
      <c r="A22" s="14" t="s">
        <v>40</v>
      </c>
      <c r="B22" s="14" t="s">
        <v>41</v>
      </c>
      <c r="C22" s="14" t="s">
        <v>15</v>
      </c>
      <c r="D22" s="15">
        <f>D16+D10+D9</f>
        <v>150790.58823846848</v>
      </c>
    </row>
    <row r="23" spans="1:22" x14ac:dyDescent="0.25">
      <c r="A23" s="14" t="s">
        <v>42</v>
      </c>
      <c r="B23" s="14" t="s">
        <v>43</v>
      </c>
      <c r="C23" s="14" t="s">
        <v>15</v>
      </c>
      <c r="D23" s="15">
        <v>3130.87</v>
      </c>
    </row>
    <row r="24" spans="1:22" x14ac:dyDescent="0.25">
      <c r="A24" s="14" t="s">
        <v>44</v>
      </c>
      <c r="B24" s="14" t="s">
        <v>45</v>
      </c>
      <c r="C24" s="14" t="s">
        <v>15</v>
      </c>
      <c r="D24" s="15">
        <f>D22-D97</f>
        <v>-86645.475267478323</v>
      </c>
    </row>
    <row r="25" spans="1:22" x14ac:dyDescent="0.25">
      <c r="A25" s="14" t="s">
        <v>46</v>
      </c>
      <c r="B25" s="14" t="s">
        <v>47</v>
      </c>
      <c r="C25" s="14" t="s">
        <v>15</v>
      </c>
      <c r="D25" s="13">
        <v>24103.01</v>
      </c>
      <c r="E25" s="9">
        <f>D25+F16</f>
        <v>24103.013505946834</v>
      </c>
    </row>
    <row r="26" spans="1:22" ht="35.25" customHeight="1" x14ac:dyDescent="0.25">
      <c r="A26" s="32" t="s">
        <v>48</v>
      </c>
      <c r="B26" s="32"/>
      <c r="C26" s="32"/>
      <c r="D26" s="32"/>
    </row>
    <row r="27" spans="1:22" s="5" customFormat="1" ht="30" customHeight="1" x14ac:dyDescent="0.25">
      <c r="A27" s="16" t="s">
        <v>1</v>
      </c>
      <c r="B27" s="3" t="s">
        <v>50</v>
      </c>
      <c r="C27" s="3" t="s">
        <v>129</v>
      </c>
      <c r="D27" s="17" t="s">
        <v>130</v>
      </c>
      <c r="E27" s="33" t="s">
        <v>244</v>
      </c>
      <c r="F27" s="33" t="s">
        <v>245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6" t="s">
        <v>131</v>
      </c>
      <c r="B28" s="18" t="s">
        <v>132</v>
      </c>
      <c r="C28" s="1" t="s">
        <v>7</v>
      </c>
      <c r="D28" s="19" t="s">
        <v>7</v>
      </c>
      <c r="E28" s="33"/>
      <c r="F28" s="33"/>
    </row>
    <row r="29" spans="1:22" x14ac:dyDescent="0.25">
      <c r="A29" s="6" t="s">
        <v>49</v>
      </c>
      <c r="B29" s="20" t="s">
        <v>133</v>
      </c>
      <c r="C29" s="21" t="s">
        <v>134</v>
      </c>
      <c r="D29" s="22">
        <f>E29*E$2*4+F29*E$2*8</f>
        <v>728.3377084635772</v>
      </c>
      <c r="E29" s="23">
        <v>3.4478899703999991E-2</v>
      </c>
      <c r="F29" s="24">
        <v>3.7371679389165594E-2</v>
      </c>
    </row>
    <row r="30" spans="1:22" x14ac:dyDescent="0.25">
      <c r="A30" s="6" t="s">
        <v>56</v>
      </c>
      <c r="B30" s="20" t="s">
        <v>79</v>
      </c>
      <c r="C30" s="21" t="s">
        <v>134</v>
      </c>
      <c r="D30" s="22">
        <f t="shared" ref="D30:D58" si="0">E30*E$2*4+F30*E$2*8</f>
        <v>477.53505276273165</v>
      </c>
      <c r="E30" s="23">
        <v>2.2606111145999998E-2</v>
      </c>
      <c r="F30" s="24">
        <v>2.4502763871149399E-2</v>
      </c>
    </row>
    <row r="31" spans="1:22" x14ac:dyDescent="0.25">
      <c r="A31" s="6" t="s">
        <v>63</v>
      </c>
      <c r="B31" s="20" t="s">
        <v>135</v>
      </c>
      <c r="C31" s="21" t="s">
        <v>134</v>
      </c>
      <c r="D31" s="22">
        <f t="shared" si="0"/>
        <v>1141.095447536168</v>
      </c>
      <c r="E31" s="23">
        <v>5.4018506842500001E-2</v>
      </c>
      <c r="F31" s="24">
        <v>5.8550659566585755E-2</v>
      </c>
    </row>
    <row r="32" spans="1:22" x14ac:dyDescent="0.25">
      <c r="A32" s="6" t="s">
        <v>122</v>
      </c>
      <c r="B32" s="20" t="s">
        <v>84</v>
      </c>
      <c r="C32" s="21" t="s">
        <v>134</v>
      </c>
      <c r="D32" s="22">
        <f t="shared" si="0"/>
        <v>11677.567987227329</v>
      </c>
      <c r="E32" s="23">
        <v>0.55280632972799992</v>
      </c>
      <c r="F32" s="24">
        <v>0.59918678079217913</v>
      </c>
    </row>
    <row r="33" spans="1:22" s="5" customFormat="1" x14ac:dyDescent="0.25">
      <c r="A33" s="6" t="s">
        <v>124</v>
      </c>
      <c r="B33" s="20" t="s">
        <v>136</v>
      </c>
      <c r="C33" s="21" t="s">
        <v>134</v>
      </c>
      <c r="D33" s="22">
        <f t="shared" si="0"/>
        <v>1450.4454676323653</v>
      </c>
      <c r="E33" s="23">
        <v>6.8662878804000002E-2</v>
      </c>
      <c r="F33" s="24">
        <v>7.4423694335655613E-2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126</v>
      </c>
      <c r="B34" s="20" t="s">
        <v>82</v>
      </c>
      <c r="C34" s="21" t="s">
        <v>134</v>
      </c>
      <c r="D34" s="22">
        <f t="shared" si="0"/>
        <v>2326.0365230636953</v>
      </c>
      <c r="E34" s="23">
        <v>0.11011262914799999</v>
      </c>
      <c r="F34" s="24">
        <v>0.1193510787335172</v>
      </c>
    </row>
    <row r="35" spans="1:22" x14ac:dyDescent="0.25">
      <c r="A35" s="6" t="s">
        <v>67</v>
      </c>
      <c r="B35" s="20" t="s">
        <v>83</v>
      </c>
      <c r="C35" s="21" t="s">
        <v>134</v>
      </c>
      <c r="D35" s="22">
        <f t="shared" si="0"/>
        <v>4025.821552244342</v>
      </c>
      <c r="E35" s="23">
        <v>0.19057903485299998</v>
      </c>
      <c r="F35" s="24">
        <v>0.20656861587716671</v>
      </c>
    </row>
    <row r="36" spans="1:22" ht="31.5" x14ac:dyDescent="0.25">
      <c r="A36" s="6" t="s">
        <v>69</v>
      </c>
      <c r="B36" s="20" t="s">
        <v>137</v>
      </c>
      <c r="C36" s="21" t="s">
        <v>134</v>
      </c>
      <c r="D36" s="22">
        <f t="shared" si="0"/>
        <v>16.117633970989608</v>
      </c>
      <c r="E36" s="23">
        <v>7.6299535049999994E-4</v>
      </c>
      <c r="F36" s="24">
        <v>8.2701066040695003E-4</v>
      </c>
    </row>
    <row r="37" spans="1:22" x14ac:dyDescent="0.25">
      <c r="A37" s="6" t="s">
        <v>70</v>
      </c>
      <c r="B37" s="20" t="s">
        <v>138</v>
      </c>
      <c r="C37" s="21" t="s">
        <v>134</v>
      </c>
      <c r="D37" s="22">
        <f t="shared" si="0"/>
        <v>3072.3561306281422</v>
      </c>
      <c r="E37" s="23">
        <v>0.14544277695899999</v>
      </c>
      <c r="F37" s="24">
        <v>0.15764542594586009</v>
      </c>
    </row>
    <row r="38" spans="1:22" x14ac:dyDescent="0.25">
      <c r="A38" s="6" t="s">
        <v>128</v>
      </c>
      <c r="B38" s="20" t="s">
        <v>140</v>
      </c>
      <c r="C38" s="21" t="s">
        <v>134</v>
      </c>
      <c r="D38" s="22">
        <f t="shared" si="0"/>
        <v>7933.769632036131</v>
      </c>
      <c r="E38" s="23">
        <v>0.37557803782349997</v>
      </c>
      <c r="F38" s="24">
        <v>0.40708903519689166</v>
      </c>
    </row>
    <row r="39" spans="1:22" ht="31.5" x14ac:dyDescent="0.25">
      <c r="A39" s="6" t="s">
        <v>139</v>
      </c>
      <c r="B39" s="20" t="s">
        <v>142</v>
      </c>
      <c r="C39" s="21" t="s">
        <v>134</v>
      </c>
      <c r="D39" s="22">
        <f t="shared" si="0"/>
        <v>90.452256238364811</v>
      </c>
      <c r="E39" s="23">
        <v>4.2819343754999994E-3</v>
      </c>
      <c r="F39" s="24">
        <v>4.6411886696044501E-3</v>
      </c>
    </row>
    <row r="40" spans="1:22" ht="31.5" x14ac:dyDescent="0.25">
      <c r="A40" s="6" t="s">
        <v>141</v>
      </c>
      <c r="B40" s="20" t="s">
        <v>144</v>
      </c>
      <c r="C40" s="21" t="s">
        <v>134</v>
      </c>
      <c r="D40" s="22">
        <f t="shared" si="0"/>
        <v>358.03329810813227</v>
      </c>
      <c r="E40" s="23">
        <v>1.6948997741999997E-2</v>
      </c>
      <c r="F40" s="24">
        <v>1.8371018652553799E-2</v>
      </c>
    </row>
    <row r="41" spans="1:22" ht="31.5" x14ac:dyDescent="0.25">
      <c r="A41" s="6" t="s">
        <v>143</v>
      </c>
      <c r="B41" s="20" t="s">
        <v>146</v>
      </c>
      <c r="C41" s="21" t="s">
        <v>134</v>
      </c>
      <c r="D41" s="22">
        <f t="shared" si="0"/>
        <v>1843.4278373525558</v>
      </c>
      <c r="E41" s="23">
        <v>8.7266336449500007E-2</v>
      </c>
      <c r="F41" s="24">
        <v>9.458798207761307E-2</v>
      </c>
    </row>
    <row r="42" spans="1:22" x14ac:dyDescent="0.25">
      <c r="A42" s="6" t="s">
        <v>145</v>
      </c>
      <c r="B42" s="20" t="s">
        <v>148</v>
      </c>
      <c r="C42" s="21" t="s">
        <v>134</v>
      </c>
      <c r="D42" s="22">
        <f t="shared" si="0"/>
        <v>3698.0412654843922</v>
      </c>
      <c r="E42" s="23">
        <v>0.17506218943799998</v>
      </c>
      <c r="F42" s="24">
        <v>0.18974990713184819</v>
      </c>
    </row>
    <row r="43" spans="1:22" x14ac:dyDescent="0.25">
      <c r="A43" s="6" t="s">
        <v>147</v>
      </c>
      <c r="B43" s="20" t="s">
        <v>150</v>
      </c>
      <c r="C43" s="21" t="s">
        <v>134</v>
      </c>
      <c r="D43" s="22">
        <f t="shared" si="0"/>
        <v>6986.5577580075042</v>
      </c>
      <c r="E43" s="23">
        <v>0.33073781765699994</v>
      </c>
      <c r="F43" s="24">
        <v>0.35848672055842229</v>
      </c>
    </row>
    <row r="44" spans="1:22" x14ac:dyDescent="0.25">
      <c r="A44" s="6" t="s">
        <v>149</v>
      </c>
      <c r="B44" s="20" t="s">
        <v>119</v>
      </c>
      <c r="C44" s="21" t="s">
        <v>134</v>
      </c>
      <c r="D44" s="22">
        <f t="shared" si="0"/>
        <v>3832.4571411780325</v>
      </c>
      <c r="E44" s="23">
        <v>0.18142532489399998</v>
      </c>
      <c r="F44" s="24">
        <v>0.19664690965260659</v>
      </c>
    </row>
    <row r="45" spans="1:22" ht="31.5" x14ac:dyDescent="0.25">
      <c r="A45" s="6" t="s">
        <v>151</v>
      </c>
      <c r="B45" s="20" t="s">
        <v>153</v>
      </c>
      <c r="C45" s="21" t="s">
        <v>134</v>
      </c>
      <c r="D45" s="22">
        <f t="shared" si="0"/>
        <v>107.53742021346949</v>
      </c>
      <c r="E45" s="23">
        <v>5.0907317895000003E-3</v>
      </c>
      <c r="F45" s="24">
        <v>5.5178441866390506E-3</v>
      </c>
    </row>
    <row r="46" spans="1:22" x14ac:dyDescent="0.25">
      <c r="A46" s="6" t="s">
        <v>152</v>
      </c>
      <c r="B46" s="20" t="s">
        <v>155</v>
      </c>
      <c r="C46" s="21" t="s">
        <v>134</v>
      </c>
      <c r="D46" s="22">
        <f t="shared" si="0"/>
        <v>995.210801549846</v>
      </c>
      <c r="E46" s="23">
        <v>4.7112449365499999E-2</v>
      </c>
      <c r="F46" s="24">
        <v>5.1065183867265454E-2</v>
      </c>
    </row>
    <row r="47" spans="1:22" x14ac:dyDescent="0.25">
      <c r="A47" s="6" t="s">
        <v>154</v>
      </c>
      <c r="B47" s="20" t="s">
        <v>81</v>
      </c>
      <c r="C47" s="21" t="s">
        <v>134</v>
      </c>
      <c r="D47" s="22">
        <f t="shared" si="0"/>
        <v>14514.413155878203</v>
      </c>
      <c r="E47" s="23">
        <v>0.68710021415699996</v>
      </c>
      <c r="F47" s="24">
        <v>0.74474792212477237</v>
      </c>
    </row>
    <row r="48" spans="1:22" ht="31.5" x14ac:dyDescent="0.25">
      <c r="A48" s="6" t="s">
        <v>156</v>
      </c>
      <c r="B48" s="20" t="s">
        <v>158</v>
      </c>
      <c r="C48" s="21" t="s">
        <v>134</v>
      </c>
      <c r="D48" s="22">
        <f t="shared" si="0"/>
        <v>1505.5474812813557</v>
      </c>
      <c r="E48" s="23">
        <v>7.1271362176499986E-2</v>
      </c>
      <c r="F48" s="24">
        <v>7.7251029463108342E-2</v>
      </c>
    </row>
    <row r="49" spans="1:22" ht="31.5" x14ac:dyDescent="0.25">
      <c r="A49" s="6" t="s">
        <v>157</v>
      </c>
      <c r="B49" s="20" t="s">
        <v>160</v>
      </c>
      <c r="C49" s="21" t="s">
        <v>134</v>
      </c>
      <c r="D49" s="22">
        <f t="shared" si="0"/>
        <v>3656.3194838435284</v>
      </c>
      <c r="E49" s="23">
        <v>0.17308711508999997</v>
      </c>
      <c r="F49" s="24">
        <v>0.18760912404605098</v>
      </c>
    </row>
    <row r="50" spans="1:22" ht="31.5" x14ac:dyDescent="0.25">
      <c r="A50" s="6" t="s">
        <v>159</v>
      </c>
      <c r="B50" s="20" t="s">
        <v>162</v>
      </c>
      <c r="C50" s="21" t="s">
        <v>134</v>
      </c>
      <c r="D50" s="22">
        <f t="shared" si="0"/>
        <v>1280.1365886153344</v>
      </c>
      <c r="E50" s="23">
        <v>6.0600598504499989E-2</v>
      </c>
      <c r="F50" s="24">
        <v>6.5684988719027546E-2</v>
      </c>
    </row>
    <row r="51" spans="1:22" ht="31.5" x14ac:dyDescent="0.25">
      <c r="A51" s="6" t="s">
        <v>161</v>
      </c>
      <c r="B51" s="20" t="s">
        <v>164</v>
      </c>
      <c r="C51" s="21" t="s">
        <v>134</v>
      </c>
      <c r="D51" s="22">
        <f t="shared" si="0"/>
        <v>2152.8014557415363</v>
      </c>
      <c r="E51" s="23">
        <v>0.1019118255345</v>
      </c>
      <c r="F51" s="24">
        <v>0.11046222769684455</v>
      </c>
    </row>
    <row r="52" spans="1:22" x14ac:dyDescent="0.25">
      <c r="A52" s="6" t="s">
        <v>163</v>
      </c>
      <c r="B52" s="20" t="s">
        <v>166</v>
      </c>
      <c r="C52" s="21" t="s">
        <v>62</v>
      </c>
      <c r="D52" s="22">
        <f t="shared" si="0"/>
        <v>3762.7241860034001</v>
      </c>
      <c r="E52" s="23">
        <v>0.17812422495149999</v>
      </c>
      <c r="F52" s="24">
        <v>0.19306884742493086</v>
      </c>
    </row>
    <row r="53" spans="1:22" x14ac:dyDescent="0.25">
      <c r="A53" s="6" t="s">
        <v>165</v>
      </c>
      <c r="B53" s="20" t="s">
        <v>80</v>
      </c>
      <c r="C53" s="21" t="s">
        <v>134</v>
      </c>
      <c r="D53" s="22">
        <f t="shared" si="0"/>
        <v>1695.3013535518203</v>
      </c>
      <c r="E53" s="23">
        <v>8.0254152239999987E-2</v>
      </c>
      <c r="F53" s="24">
        <v>8.6987475612935988E-2</v>
      </c>
    </row>
    <row r="54" spans="1:22" x14ac:dyDescent="0.25">
      <c r="A54" s="6" t="s">
        <v>167</v>
      </c>
      <c r="B54" s="20" t="s">
        <v>169</v>
      </c>
      <c r="C54" s="21" t="s">
        <v>134</v>
      </c>
      <c r="D54" s="22">
        <f t="shared" si="0"/>
        <v>484.49654913380334</v>
      </c>
      <c r="E54" s="23">
        <v>2.29356625785E-2</v>
      </c>
      <c r="F54" s="24">
        <v>2.4859964668836151E-2</v>
      </c>
    </row>
    <row r="55" spans="1:22" ht="31.5" x14ac:dyDescent="0.25">
      <c r="A55" s="6" t="s">
        <v>168</v>
      </c>
      <c r="B55" s="20" t="s">
        <v>171</v>
      </c>
      <c r="C55" s="21" t="s">
        <v>134</v>
      </c>
      <c r="D55" s="22">
        <f t="shared" si="0"/>
        <v>2314.3553681359645</v>
      </c>
      <c r="E55" s="23">
        <v>0.10955965301549998</v>
      </c>
      <c r="F55" s="24">
        <v>0.11875170790350044</v>
      </c>
    </row>
    <row r="56" spans="1:22" x14ac:dyDescent="0.25">
      <c r="A56" s="6" t="s">
        <v>170</v>
      </c>
      <c r="B56" s="20" t="s">
        <v>173</v>
      </c>
      <c r="C56" s="21" t="s">
        <v>174</v>
      </c>
      <c r="D56" s="22">
        <f t="shared" si="0"/>
        <v>4975.605640186347</v>
      </c>
      <c r="E56" s="23">
        <v>0.23554102148099998</v>
      </c>
      <c r="F56" s="24">
        <v>0.25530291318325588</v>
      </c>
    </row>
    <row r="57" spans="1:22" x14ac:dyDescent="0.25">
      <c r="A57" s="6" t="s">
        <v>246</v>
      </c>
      <c r="B57" s="20" t="s">
        <v>175</v>
      </c>
      <c r="C57" s="21" t="s">
        <v>58</v>
      </c>
      <c r="D57" s="22">
        <f t="shared" si="0"/>
        <v>3525.7973264591301</v>
      </c>
      <c r="E57" s="23">
        <v>0.16690830501149995</v>
      </c>
      <c r="F57" s="24">
        <v>0.18091191180196481</v>
      </c>
    </row>
    <row r="58" spans="1:22" x14ac:dyDescent="0.25">
      <c r="A58" s="6" t="s">
        <v>172</v>
      </c>
      <c r="B58" s="20" t="s">
        <v>176</v>
      </c>
      <c r="C58" s="21" t="s">
        <v>177</v>
      </c>
      <c r="D58" s="22">
        <f t="shared" si="0"/>
        <v>2112.377580203754</v>
      </c>
      <c r="E58" s="23">
        <v>9.9998192978999992E-2</v>
      </c>
      <c r="F58" s="24">
        <v>0.1083880413699381</v>
      </c>
    </row>
    <row r="59" spans="1:22" x14ac:dyDescent="0.25">
      <c r="A59" s="16" t="s">
        <v>178</v>
      </c>
      <c r="B59" s="25" t="s">
        <v>179</v>
      </c>
      <c r="C59" s="1" t="s">
        <v>7</v>
      </c>
      <c r="D59" s="19" t="s">
        <v>7</v>
      </c>
      <c r="E59" s="23"/>
      <c r="F59" s="24"/>
    </row>
    <row r="60" spans="1:22" ht="31.5" x14ac:dyDescent="0.25">
      <c r="A60" s="6" t="s">
        <v>180</v>
      </c>
      <c r="B60" s="20" t="s">
        <v>181</v>
      </c>
      <c r="C60" s="1" t="s">
        <v>7</v>
      </c>
      <c r="D60" s="19" t="s">
        <v>7</v>
      </c>
      <c r="E60" s="23"/>
      <c r="F60" s="24"/>
    </row>
    <row r="61" spans="1:22" ht="31.5" x14ac:dyDescent="0.25">
      <c r="A61" s="6" t="s">
        <v>182</v>
      </c>
      <c r="B61" s="20" t="s">
        <v>74</v>
      </c>
      <c r="C61" s="26" t="s">
        <v>183</v>
      </c>
      <c r="D61" s="22">
        <f t="shared" ref="D61:D68" si="1">E61*E$2*4+F61*E$2*8</f>
        <v>3752.1285525437011</v>
      </c>
      <c r="E61" s="23">
        <v>0.17762263649999999</v>
      </c>
      <c r="F61" s="24">
        <v>0.19252517570235</v>
      </c>
    </row>
    <row r="62" spans="1:22" ht="31.5" x14ac:dyDescent="0.25">
      <c r="A62" s="6" t="s">
        <v>184</v>
      </c>
      <c r="B62" s="20" t="s">
        <v>185</v>
      </c>
      <c r="C62" s="26" t="s">
        <v>76</v>
      </c>
      <c r="D62" s="22">
        <f t="shared" si="1"/>
        <v>7103.0861277714084</v>
      </c>
      <c r="E62" s="23">
        <v>0.33625417349999998</v>
      </c>
      <c r="F62" s="24">
        <v>0.36446589865665002</v>
      </c>
    </row>
    <row r="63" spans="1:22" s="5" customFormat="1" x14ac:dyDescent="0.25">
      <c r="A63" s="6" t="s">
        <v>186</v>
      </c>
      <c r="B63" s="20" t="s">
        <v>187</v>
      </c>
      <c r="C63" s="26" t="s">
        <v>60</v>
      </c>
      <c r="D63" s="22">
        <f t="shared" si="1"/>
        <v>1817.0685443136163</v>
      </c>
      <c r="E63" s="23">
        <v>8.6018509499999993E-2</v>
      </c>
      <c r="F63" s="24">
        <v>9.3235462447049999E-2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x14ac:dyDescent="0.25">
      <c r="A64" s="6" t="s">
        <v>188</v>
      </c>
      <c r="B64" s="20" t="s">
        <v>77</v>
      </c>
      <c r="C64" s="26" t="s">
        <v>60</v>
      </c>
      <c r="D64" s="22">
        <f t="shared" si="1"/>
        <v>3728.5302597604077</v>
      </c>
      <c r="E64" s="23">
        <v>0.17650551299999998</v>
      </c>
      <c r="F64" s="24">
        <v>0.19131432554069999</v>
      </c>
    </row>
    <row r="65" spans="1:22" x14ac:dyDescent="0.25">
      <c r="A65" s="6" t="s">
        <v>189</v>
      </c>
      <c r="B65" s="20" t="s">
        <v>120</v>
      </c>
      <c r="C65" s="26" t="s">
        <v>134</v>
      </c>
      <c r="D65" s="22">
        <f t="shared" si="1"/>
        <v>967.53000411504252</v>
      </c>
      <c r="E65" s="23">
        <v>4.5802063499999997E-2</v>
      </c>
      <c r="F65" s="24">
        <v>4.9644856627650003E-2</v>
      </c>
    </row>
    <row r="66" spans="1:22" ht="31.5" x14ac:dyDescent="0.25">
      <c r="A66" s="6" t="s">
        <v>190</v>
      </c>
      <c r="B66" s="20" t="s">
        <v>191</v>
      </c>
      <c r="C66" s="26" t="s">
        <v>134</v>
      </c>
      <c r="D66" s="22">
        <f t="shared" si="1"/>
        <v>5097.2312411914427</v>
      </c>
      <c r="E66" s="23">
        <v>0.24129867599999996</v>
      </c>
      <c r="F66" s="24">
        <v>0.26154363491639998</v>
      </c>
    </row>
    <row r="67" spans="1:22" x14ac:dyDescent="0.25">
      <c r="A67" s="6" t="s">
        <v>192</v>
      </c>
      <c r="B67" s="20" t="s">
        <v>193</v>
      </c>
      <c r="C67" s="26" t="s">
        <v>75</v>
      </c>
      <c r="D67" s="22">
        <f t="shared" si="1"/>
        <v>1038.3248824649233</v>
      </c>
      <c r="E67" s="23">
        <v>4.9153433999999989E-2</v>
      </c>
      <c r="F67" s="24">
        <v>5.3277407112599991E-2</v>
      </c>
    </row>
    <row r="68" spans="1:22" x14ac:dyDescent="0.25">
      <c r="A68" s="6" t="s">
        <v>194</v>
      </c>
      <c r="B68" s="20" t="s">
        <v>195</v>
      </c>
      <c r="C68" s="26" t="s">
        <v>71</v>
      </c>
      <c r="D68" s="22">
        <f t="shared" si="1"/>
        <v>802.34195463198648</v>
      </c>
      <c r="E68" s="23">
        <v>3.7982199000000001E-2</v>
      </c>
      <c r="F68" s="24">
        <v>4.1168905496100007E-2</v>
      </c>
    </row>
    <row r="69" spans="1:22" s="5" customFormat="1" ht="31.5" x14ac:dyDescent="0.25">
      <c r="A69" s="6" t="s">
        <v>57</v>
      </c>
      <c r="B69" s="20" t="s">
        <v>196</v>
      </c>
      <c r="C69" s="1" t="s">
        <v>7</v>
      </c>
      <c r="D69" s="19" t="s">
        <v>7</v>
      </c>
      <c r="E69" s="23"/>
      <c r="F69" s="2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x14ac:dyDescent="0.25">
      <c r="A70" s="6" t="s">
        <v>197</v>
      </c>
      <c r="B70" s="20" t="s">
        <v>198</v>
      </c>
      <c r="C70" s="26" t="s">
        <v>76</v>
      </c>
      <c r="D70" s="22">
        <f t="shared" ref="D70:D75" si="2">E70*E$2*4+F70*E$2*8</f>
        <v>6324.3424659227167</v>
      </c>
      <c r="E70" s="23">
        <v>0.29938909799999996</v>
      </c>
      <c r="F70" s="24">
        <v>0.32450784332220001</v>
      </c>
    </row>
    <row r="71" spans="1:22" x14ac:dyDescent="0.25">
      <c r="A71" s="6" t="s">
        <v>199</v>
      </c>
      <c r="B71" s="20" t="s">
        <v>200</v>
      </c>
      <c r="C71" s="26" t="s">
        <v>76</v>
      </c>
      <c r="D71" s="22">
        <f t="shared" si="2"/>
        <v>15150.103966874565</v>
      </c>
      <c r="E71" s="23">
        <v>0.71719328699999996</v>
      </c>
      <c r="F71" s="24">
        <v>0.77736580377929998</v>
      </c>
    </row>
    <row r="72" spans="1:22" x14ac:dyDescent="0.25">
      <c r="A72" s="6" t="s">
        <v>201</v>
      </c>
      <c r="B72" s="20" t="s">
        <v>78</v>
      </c>
      <c r="C72" s="26" t="s">
        <v>202</v>
      </c>
      <c r="D72" s="22">
        <f t="shared" si="2"/>
        <v>1345.1026886477421</v>
      </c>
      <c r="E72" s="23">
        <v>6.3676039500000003E-2</v>
      </c>
      <c r="F72" s="24">
        <v>6.9018459214050004E-2</v>
      </c>
    </row>
    <row r="73" spans="1:22" x14ac:dyDescent="0.25">
      <c r="A73" s="6" t="s">
        <v>203</v>
      </c>
      <c r="B73" s="20" t="s">
        <v>204</v>
      </c>
      <c r="C73" s="26" t="s">
        <v>75</v>
      </c>
      <c r="D73" s="22">
        <f t="shared" si="2"/>
        <v>566.35902679904927</v>
      </c>
      <c r="E73" s="23">
        <v>2.6810964E-2</v>
      </c>
      <c r="F73" s="24">
        <v>2.9060403879600002E-2</v>
      </c>
    </row>
    <row r="74" spans="1:22" x14ac:dyDescent="0.25">
      <c r="A74" s="6" t="s">
        <v>205</v>
      </c>
      <c r="B74" s="20" t="s">
        <v>206</v>
      </c>
      <c r="C74" s="26" t="s">
        <v>59</v>
      </c>
      <c r="D74" s="22">
        <f t="shared" si="2"/>
        <v>6701.9151504554147</v>
      </c>
      <c r="E74" s="23">
        <v>0.31726307399999992</v>
      </c>
      <c r="F74" s="24">
        <v>0.34388144590859993</v>
      </c>
    </row>
    <row r="75" spans="1:22" s="5" customFormat="1" x14ac:dyDescent="0.25">
      <c r="A75" s="6" t="s">
        <v>207</v>
      </c>
      <c r="B75" s="20" t="s">
        <v>208</v>
      </c>
      <c r="C75" s="26" t="s">
        <v>76</v>
      </c>
      <c r="D75" s="22">
        <f t="shared" si="2"/>
        <v>283.17951339952464</v>
      </c>
      <c r="E75" s="23">
        <v>1.3405482E-2</v>
      </c>
      <c r="F75" s="24">
        <v>1.4530201939800001E-2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x14ac:dyDescent="0.25">
      <c r="A76" s="16" t="s">
        <v>209</v>
      </c>
      <c r="B76" s="25" t="s">
        <v>210</v>
      </c>
      <c r="C76" s="1" t="s">
        <v>7</v>
      </c>
      <c r="D76" s="19" t="s">
        <v>7</v>
      </c>
      <c r="E76" s="23"/>
      <c r="F76" s="24"/>
    </row>
    <row r="77" spans="1:22" x14ac:dyDescent="0.25">
      <c r="A77" s="6" t="s">
        <v>51</v>
      </c>
      <c r="B77" s="27" t="s">
        <v>73</v>
      </c>
      <c r="C77" s="21" t="s">
        <v>211</v>
      </c>
      <c r="D77" s="22">
        <f t="shared" ref="D77:D78" si="3">E77*E$2*4+F77*E$2*8</f>
        <v>949.07613915850652</v>
      </c>
      <c r="E77" s="23">
        <v>4.4928472922999986E-2</v>
      </c>
      <c r="F77" s="24">
        <v>4.8697971801239685E-2</v>
      </c>
    </row>
    <row r="78" spans="1:22" x14ac:dyDescent="0.25">
      <c r="A78" s="6" t="s">
        <v>212</v>
      </c>
      <c r="B78" s="27" t="s">
        <v>72</v>
      </c>
      <c r="C78" s="21" t="s">
        <v>134</v>
      </c>
      <c r="D78" s="22">
        <f t="shared" si="3"/>
        <v>702.16720176690467</v>
      </c>
      <c r="E78" s="23">
        <v>3.32400097425E-2</v>
      </c>
      <c r="F78" s="29">
        <v>3.6028846559895751E-2</v>
      </c>
    </row>
    <row r="79" spans="1:22" ht="31.5" x14ac:dyDescent="0.25">
      <c r="A79" s="16" t="s">
        <v>213</v>
      </c>
      <c r="B79" s="25" t="s">
        <v>214</v>
      </c>
      <c r="C79" s="1" t="s">
        <v>7</v>
      </c>
      <c r="D79" s="19" t="s">
        <v>7</v>
      </c>
      <c r="E79" s="28"/>
      <c r="F79" s="29"/>
    </row>
    <row r="80" spans="1:22" ht="31.5" x14ac:dyDescent="0.25">
      <c r="A80" s="6" t="s">
        <v>52</v>
      </c>
      <c r="B80" s="30" t="s">
        <v>215</v>
      </c>
      <c r="C80" s="31" t="s">
        <v>216</v>
      </c>
      <c r="D80" s="22">
        <f t="shared" ref="D80:D81" si="4">E80*E$2*4+F80*E$2*8</f>
        <v>476.68551422253302</v>
      </c>
      <c r="E80" s="28">
        <v>2.2565894699999995E-2</v>
      </c>
      <c r="F80" s="29">
        <v>2.4459173265329995E-2</v>
      </c>
    </row>
    <row r="81" spans="1:22" s="5" customFormat="1" x14ac:dyDescent="0.25">
      <c r="A81" s="6" t="s">
        <v>64</v>
      </c>
      <c r="B81" s="30" t="s">
        <v>217</v>
      </c>
      <c r="C81" s="26" t="s">
        <v>134</v>
      </c>
      <c r="D81" s="22">
        <f t="shared" si="4"/>
        <v>1470.9051874754805</v>
      </c>
      <c r="E81" s="28">
        <v>6.9631424878499978E-2</v>
      </c>
      <c r="F81" s="24">
        <v>7.5473501425806139E-2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x14ac:dyDescent="0.25">
      <c r="A82" s="16" t="s">
        <v>218</v>
      </c>
      <c r="B82" s="25" t="s">
        <v>219</v>
      </c>
      <c r="C82" s="1" t="s">
        <v>7</v>
      </c>
      <c r="D82" s="19" t="s">
        <v>7</v>
      </c>
      <c r="E82" s="28"/>
      <c r="F82" s="24"/>
    </row>
    <row r="83" spans="1:22" ht="31.5" x14ac:dyDescent="0.25">
      <c r="A83" s="6" t="s">
        <v>54</v>
      </c>
      <c r="B83" s="20" t="s">
        <v>220</v>
      </c>
      <c r="C83" s="26" t="s">
        <v>61</v>
      </c>
      <c r="D83" s="22">
        <f t="shared" ref="D83:D87" si="5">E83*E$2*4+F83*E$2*8</f>
        <v>16776.026339643504</v>
      </c>
      <c r="E83" s="23">
        <v>0.79416309614999991</v>
      </c>
      <c r="F83" s="24">
        <v>0.86079337991698501</v>
      </c>
    </row>
    <row r="84" spans="1:22" ht="31.5" x14ac:dyDescent="0.25">
      <c r="A84" s="6" t="s">
        <v>221</v>
      </c>
      <c r="B84" s="20" t="s">
        <v>222</v>
      </c>
      <c r="C84" s="26" t="s">
        <v>60</v>
      </c>
      <c r="D84" s="22">
        <f t="shared" si="5"/>
        <v>6699.5553211770857</v>
      </c>
      <c r="E84" s="23">
        <v>0.31715136164999996</v>
      </c>
      <c r="F84" s="24">
        <v>0.343760360892435</v>
      </c>
    </row>
    <row r="85" spans="1:22" x14ac:dyDescent="0.25">
      <c r="A85" s="6" t="s">
        <v>65</v>
      </c>
      <c r="B85" s="20" t="s">
        <v>223</v>
      </c>
      <c r="C85" s="26" t="s">
        <v>58</v>
      </c>
      <c r="D85" s="22">
        <f t="shared" si="5"/>
        <v>1274.3078102978607</v>
      </c>
      <c r="E85" s="23">
        <v>6.032466899999999E-2</v>
      </c>
      <c r="F85" s="24">
        <v>6.5385908729099995E-2</v>
      </c>
    </row>
    <row r="86" spans="1:22" x14ac:dyDescent="0.25">
      <c r="A86" s="6" t="s">
        <v>123</v>
      </c>
      <c r="B86" s="20" t="s">
        <v>224</v>
      </c>
      <c r="C86" s="26" t="s">
        <v>59</v>
      </c>
      <c r="D86" s="22">
        <f t="shared" si="5"/>
        <v>608.83595380897782</v>
      </c>
      <c r="E86" s="23">
        <v>2.8821786299999996E-2</v>
      </c>
      <c r="F86" s="24">
        <v>3.1239934170569996E-2</v>
      </c>
    </row>
    <row r="87" spans="1:22" x14ac:dyDescent="0.25">
      <c r="A87" s="6" t="s">
        <v>125</v>
      </c>
      <c r="B87" s="20" t="s">
        <v>225</v>
      </c>
      <c r="C87" s="26" t="s">
        <v>62</v>
      </c>
      <c r="D87" s="22">
        <f t="shared" si="5"/>
        <v>254.86156205957212</v>
      </c>
      <c r="E87" s="23">
        <v>1.2064933799999998E-2</v>
      </c>
      <c r="F87" s="24">
        <v>1.307718174582E-2</v>
      </c>
    </row>
    <row r="88" spans="1:22" x14ac:dyDescent="0.25">
      <c r="A88" s="6" t="s">
        <v>127</v>
      </c>
      <c r="B88" s="20" t="s">
        <v>226</v>
      </c>
      <c r="C88" s="1" t="s">
        <v>7</v>
      </c>
      <c r="D88" s="19" t="s">
        <v>7</v>
      </c>
      <c r="E88" s="23"/>
      <c r="F88" s="24"/>
    </row>
    <row r="89" spans="1:22" x14ac:dyDescent="0.25">
      <c r="A89" s="6" t="s">
        <v>227</v>
      </c>
      <c r="B89" s="20" t="s">
        <v>228</v>
      </c>
      <c r="C89" s="26" t="s">
        <v>62</v>
      </c>
      <c r="D89" s="22">
        <f t="shared" ref="D89:D92" si="6">E89*E$2*4+F89*E$2*8</f>
        <v>77.874366184869274</v>
      </c>
      <c r="E89" s="23">
        <v>3.6865075499999994E-3</v>
      </c>
      <c r="F89" s="24">
        <v>3.9958055334449998E-3</v>
      </c>
    </row>
    <row r="90" spans="1:22" x14ac:dyDescent="0.25">
      <c r="A90" s="6" t="s">
        <v>229</v>
      </c>
      <c r="B90" s="20" t="s">
        <v>239</v>
      </c>
      <c r="C90" s="26" t="s">
        <v>62</v>
      </c>
      <c r="D90" s="22">
        <f t="shared" si="6"/>
        <v>11.799146391646859</v>
      </c>
      <c r="E90" s="23">
        <v>5.5856174999999999E-4</v>
      </c>
      <c r="F90" s="24">
        <v>6.0542508082500005E-4</v>
      </c>
    </row>
    <row r="91" spans="1:22" s="5" customFormat="1" x14ac:dyDescent="0.25">
      <c r="A91" s="6" t="s">
        <v>230</v>
      </c>
      <c r="B91" s="27" t="s">
        <v>231</v>
      </c>
      <c r="C91" s="21" t="s">
        <v>62</v>
      </c>
      <c r="D91" s="22">
        <f t="shared" si="6"/>
        <v>66.075219793222416</v>
      </c>
      <c r="E91" s="23">
        <v>3.1279457999999999E-3</v>
      </c>
      <c r="F91" s="24">
        <v>3.3903804526200002E-3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x14ac:dyDescent="0.25">
      <c r="A92" s="6" t="s">
        <v>232</v>
      </c>
      <c r="B92" s="20" t="s">
        <v>233</v>
      </c>
      <c r="C92" s="26" t="s">
        <v>62</v>
      </c>
      <c r="D92" s="22">
        <f t="shared" si="6"/>
        <v>2.3598292783293719</v>
      </c>
      <c r="E92" s="23">
        <v>1.1171235E-4</v>
      </c>
      <c r="F92" s="29">
        <v>1.2108501616500001E-4</v>
      </c>
    </row>
    <row r="93" spans="1:22" x14ac:dyDescent="0.25">
      <c r="A93" s="16" t="s">
        <v>234</v>
      </c>
      <c r="B93" s="25" t="s">
        <v>235</v>
      </c>
      <c r="C93" s="1" t="s">
        <v>7</v>
      </c>
      <c r="D93" s="19" t="s">
        <v>7</v>
      </c>
      <c r="E93" s="23"/>
      <c r="F93" s="24"/>
    </row>
    <row r="94" spans="1:22" x14ac:dyDescent="0.25">
      <c r="A94" s="6" t="s">
        <v>55</v>
      </c>
      <c r="B94" s="27" t="s">
        <v>236</v>
      </c>
      <c r="C94" s="21" t="s">
        <v>53</v>
      </c>
      <c r="D94" s="22">
        <f t="shared" ref="D94:D96" si="7">E94*E$2*4+F94*E$2*8</f>
        <v>17698.719587470288</v>
      </c>
      <c r="E94" s="28">
        <v>0.83784262499999984</v>
      </c>
      <c r="F94" s="24">
        <v>0.90813762123749986</v>
      </c>
      <c r="G94" s="24"/>
    </row>
    <row r="95" spans="1:22" x14ac:dyDescent="0.25">
      <c r="A95" s="6" t="s">
        <v>237</v>
      </c>
      <c r="B95" s="27" t="s">
        <v>68</v>
      </c>
      <c r="C95" s="1"/>
      <c r="D95" s="22">
        <f t="shared" si="7"/>
        <v>25958.122061623086</v>
      </c>
      <c r="E95" s="23">
        <v>1.2288358499999998</v>
      </c>
      <c r="F95" s="24">
        <v>1.3319351778149999</v>
      </c>
    </row>
    <row r="96" spans="1:22" x14ac:dyDescent="0.25">
      <c r="A96" s="6" t="s">
        <v>66</v>
      </c>
      <c r="B96" s="27" t="s">
        <v>238</v>
      </c>
      <c r="C96" s="1"/>
      <c r="D96" s="22">
        <f t="shared" si="7"/>
        <v>16990.770803971478</v>
      </c>
      <c r="E96" s="28">
        <v>0.80432891999999989</v>
      </c>
      <c r="F96" s="29">
        <v>0.87181211638799994</v>
      </c>
    </row>
    <row r="97" spans="1:6" x14ac:dyDescent="0.25">
      <c r="A97" s="6"/>
      <c r="B97" s="3" t="s">
        <v>85</v>
      </c>
      <c r="C97" s="1" t="s">
        <v>15</v>
      </c>
      <c r="D97" s="8">
        <f>SUM(D29:D58)+SUM(D61:D68)+SUM(D70:D75)+SUM(D80:D81)+SUM(D77:D78)+SUM(D83:D87)+SUM(D89:D92)+SUM(D94:D96)</f>
        <v>237436.0635059468</v>
      </c>
      <c r="E97" s="8">
        <f t="shared" ref="E97:F97" si="8">SUM(E29:E58)+SUM(E61:E68)+SUM(E70:E75)+SUM(E80:E81)+SUM(E77:E78)+SUM(E83:E87)+SUM(E89:E92)+SUM(E94:E96)</f>
        <v>11.240025230883001</v>
      </c>
      <c r="F97" s="8">
        <f t="shared" si="8"/>
        <v>12.183063347754082</v>
      </c>
    </row>
    <row r="98" spans="1:6" x14ac:dyDescent="0.25">
      <c r="A98" s="32" t="s">
        <v>86</v>
      </c>
      <c r="B98" s="32"/>
      <c r="C98" s="32"/>
      <c r="D98" s="32"/>
    </row>
    <row r="99" spans="1:6" x14ac:dyDescent="0.25">
      <c r="A99" s="6" t="s">
        <v>87</v>
      </c>
      <c r="B99" s="1" t="s">
        <v>88</v>
      </c>
      <c r="C99" s="1" t="s">
        <v>89</v>
      </c>
      <c r="D99" s="1">
        <v>1</v>
      </c>
      <c r="E99" s="11" t="s">
        <v>121</v>
      </c>
    </row>
    <row r="100" spans="1:6" x14ac:dyDescent="0.25">
      <c r="A100" s="6" t="s">
        <v>90</v>
      </c>
      <c r="B100" s="1" t="s">
        <v>91</v>
      </c>
      <c r="C100" s="1" t="s">
        <v>89</v>
      </c>
      <c r="D100" s="1">
        <v>1</v>
      </c>
      <c r="E100" s="11" t="s">
        <v>121</v>
      </c>
    </row>
    <row r="101" spans="1:6" x14ac:dyDescent="0.25">
      <c r="A101" s="6" t="s">
        <v>92</v>
      </c>
      <c r="B101" s="1" t="s">
        <v>93</v>
      </c>
      <c r="C101" s="1" t="s">
        <v>89</v>
      </c>
      <c r="D101" s="1">
        <v>0</v>
      </c>
      <c r="E101" s="11" t="s">
        <v>121</v>
      </c>
    </row>
    <row r="102" spans="1:6" x14ac:dyDescent="0.25">
      <c r="A102" s="6" t="s">
        <v>94</v>
      </c>
      <c r="B102" s="1" t="s">
        <v>95</v>
      </c>
      <c r="C102" s="1" t="s">
        <v>15</v>
      </c>
      <c r="D102" s="1">
        <v>-25573.05</v>
      </c>
      <c r="E102" s="11" t="s">
        <v>121</v>
      </c>
    </row>
    <row r="103" spans="1:6" x14ac:dyDescent="0.25">
      <c r="A103" s="32" t="s">
        <v>96</v>
      </c>
      <c r="B103" s="32"/>
      <c r="C103" s="32"/>
      <c r="D103" s="32"/>
    </row>
    <row r="104" spans="1:6" ht="31.5" x14ac:dyDescent="0.25">
      <c r="A104" s="6" t="s">
        <v>97</v>
      </c>
      <c r="B104" s="1" t="s">
        <v>14</v>
      </c>
      <c r="C104" s="1" t="s">
        <v>15</v>
      </c>
      <c r="D104" s="1">
        <v>0</v>
      </c>
      <c r="E104" s="11" t="s">
        <v>98</v>
      </c>
    </row>
    <row r="105" spans="1:6" ht="31.5" x14ac:dyDescent="0.25">
      <c r="A105" s="6" t="s">
        <v>99</v>
      </c>
      <c r="B105" s="1" t="s">
        <v>17</v>
      </c>
      <c r="C105" s="1" t="s">
        <v>15</v>
      </c>
      <c r="D105" s="1">
        <v>0</v>
      </c>
      <c r="E105" s="11" t="s">
        <v>98</v>
      </c>
    </row>
    <row r="106" spans="1:6" ht="31.5" x14ac:dyDescent="0.25">
      <c r="A106" s="6" t="s">
        <v>100</v>
      </c>
      <c r="B106" s="1" t="s">
        <v>19</v>
      </c>
      <c r="C106" s="1" t="s">
        <v>15</v>
      </c>
      <c r="D106" s="1">
        <v>0</v>
      </c>
      <c r="E106" s="11" t="s">
        <v>98</v>
      </c>
    </row>
    <row r="107" spans="1:6" ht="31.5" x14ac:dyDescent="0.25">
      <c r="A107" s="6" t="s">
        <v>101</v>
      </c>
      <c r="B107" s="1" t="s">
        <v>43</v>
      </c>
      <c r="C107" s="1" t="s">
        <v>15</v>
      </c>
      <c r="D107" s="1">
        <v>0</v>
      </c>
      <c r="E107" s="11" t="s">
        <v>98</v>
      </c>
    </row>
    <row r="108" spans="1:6" ht="31.5" x14ac:dyDescent="0.25">
      <c r="A108" s="6" t="s">
        <v>102</v>
      </c>
      <c r="B108" s="1" t="s">
        <v>103</v>
      </c>
      <c r="C108" s="1" t="s">
        <v>15</v>
      </c>
      <c r="D108" s="1">
        <v>0</v>
      </c>
      <c r="E108" s="11" t="s">
        <v>98</v>
      </c>
    </row>
    <row r="109" spans="1:6" ht="31.5" x14ac:dyDescent="0.25">
      <c r="A109" s="6" t="s">
        <v>104</v>
      </c>
      <c r="B109" s="1" t="s">
        <v>47</v>
      </c>
      <c r="C109" s="1" t="s">
        <v>15</v>
      </c>
      <c r="D109" s="1">
        <v>0</v>
      </c>
      <c r="E109" s="11" t="s">
        <v>98</v>
      </c>
    </row>
    <row r="110" spans="1:6" x14ac:dyDescent="0.25">
      <c r="A110" s="32" t="s">
        <v>105</v>
      </c>
      <c r="B110" s="32"/>
      <c r="C110" s="32"/>
      <c r="D110" s="32"/>
      <c r="E110" s="7"/>
    </row>
    <row r="111" spans="1:6" ht="31.5" x14ac:dyDescent="0.25">
      <c r="A111" s="6" t="s">
        <v>106</v>
      </c>
      <c r="B111" s="1" t="s">
        <v>88</v>
      </c>
      <c r="C111" s="1" t="s">
        <v>89</v>
      </c>
      <c r="D111" s="1">
        <v>0</v>
      </c>
      <c r="E111" s="11" t="s">
        <v>98</v>
      </c>
    </row>
    <row r="112" spans="1:6" ht="31.5" x14ac:dyDescent="0.25">
      <c r="A112" s="6" t="s">
        <v>107</v>
      </c>
      <c r="B112" s="1" t="s">
        <v>91</v>
      </c>
      <c r="C112" s="1" t="s">
        <v>89</v>
      </c>
      <c r="D112" s="1">
        <v>0</v>
      </c>
      <c r="E112" s="11" t="s">
        <v>98</v>
      </c>
    </row>
    <row r="113" spans="1:5" ht="31.5" x14ac:dyDescent="0.25">
      <c r="A113" s="6" t="s">
        <v>108</v>
      </c>
      <c r="B113" s="1" t="s">
        <v>109</v>
      </c>
      <c r="C113" s="1" t="s">
        <v>89</v>
      </c>
      <c r="D113" s="1">
        <v>0</v>
      </c>
      <c r="E113" s="11" t="s">
        <v>98</v>
      </c>
    </row>
    <row r="114" spans="1:5" ht="31.5" x14ac:dyDescent="0.25">
      <c r="A114" s="6" t="s">
        <v>110</v>
      </c>
      <c r="B114" s="1" t="s">
        <v>95</v>
      </c>
      <c r="C114" s="1" t="s">
        <v>15</v>
      </c>
      <c r="D114" s="1">
        <v>0</v>
      </c>
      <c r="E114" s="11" t="s">
        <v>98</v>
      </c>
    </row>
    <row r="115" spans="1:5" x14ac:dyDescent="0.25">
      <c r="A115" s="32" t="s">
        <v>111</v>
      </c>
      <c r="B115" s="32"/>
      <c r="C115" s="32"/>
      <c r="D115" s="32"/>
    </row>
    <row r="116" spans="1:5" x14ac:dyDescent="0.25">
      <c r="A116" s="6" t="s">
        <v>112</v>
      </c>
      <c r="B116" s="1" t="s">
        <v>113</v>
      </c>
      <c r="C116" s="1" t="s">
        <v>89</v>
      </c>
      <c r="D116" s="1">
        <v>5</v>
      </c>
      <c r="E116" s="11" t="s">
        <v>114</v>
      </c>
    </row>
    <row r="117" spans="1:5" x14ac:dyDescent="0.25">
      <c r="A117" s="6" t="s">
        <v>115</v>
      </c>
      <c r="B117" s="1" t="s">
        <v>116</v>
      </c>
      <c r="C117" s="1" t="s">
        <v>89</v>
      </c>
      <c r="D117" s="1">
        <v>0</v>
      </c>
      <c r="E117" s="11" t="s">
        <v>114</v>
      </c>
    </row>
    <row r="118" spans="1:5" ht="31.5" x14ac:dyDescent="0.25">
      <c r="A118" s="6" t="s">
        <v>117</v>
      </c>
      <c r="B118" s="1" t="s">
        <v>118</v>
      </c>
      <c r="C118" s="1" t="s">
        <v>15</v>
      </c>
      <c r="D118" s="1">
        <v>11300</v>
      </c>
      <c r="E118" s="11" t="s">
        <v>114</v>
      </c>
    </row>
  </sheetData>
  <sheetProtection password="CC29" sheet="1" objects="1" scenarios="1" selectLockedCells="1" selectUnlockedCells="1"/>
  <mergeCells count="9">
    <mergeCell ref="A110:D110"/>
    <mergeCell ref="A115:D115"/>
    <mergeCell ref="E27:E28"/>
    <mergeCell ref="F27:F28"/>
    <mergeCell ref="A2:D2"/>
    <mergeCell ref="A8:D8"/>
    <mergeCell ref="A26:D26"/>
    <mergeCell ref="A98:D98"/>
    <mergeCell ref="A103:D103"/>
  </mergeCells>
  <pageMargins left="0.7" right="0.7" top="0.75" bottom="0.75" header="0.3" footer="0.3"/>
  <pageSetup paperSize="9" scale="54" orientation="portrait" horizontalDpi="180" verticalDpi="180" r:id="rId1"/>
  <rowBreaks count="2" manualBreakCount="2">
    <brk id="62" max="16383" man="1"/>
    <brk id="109" max="16383" man="1"/>
  </rowBreaks>
  <colBreaks count="1" manualBreakCount="1">
    <brk id="4" max="2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2023-03-22T12:03:04Z</dcterms:modified>
</cp:coreProperties>
</file>