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Print_Area" localSheetId="0">Лист1!$A$1:$D$114</definedName>
  </definedNames>
  <calcPr calcId="162913"/>
</workbook>
</file>

<file path=xl/calcChain.xml><?xml version="1.0" encoding="utf-8"?>
<calcChain xmlns="http://schemas.openxmlformats.org/spreadsheetml/2006/main">
  <c r="D15" i="1" l="1"/>
  <c r="D11" i="1" l="1"/>
  <c r="D10" i="1"/>
  <c r="D9" i="1"/>
  <c r="E93" i="1" l="1"/>
  <c r="F93" i="1"/>
  <c r="D92" i="1"/>
  <c r="D91" i="1"/>
  <c r="D90" i="1"/>
  <c r="D88" i="1"/>
  <c r="D87" i="1"/>
  <c r="D86" i="1"/>
  <c r="D84" i="1"/>
  <c r="D83" i="1"/>
  <c r="D82" i="1"/>
  <c r="D81" i="1"/>
  <c r="D80" i="1"/>
  <c r="D78" i="1"/>
  <c r="D77" i="1"/>
  <c r="D75" i="1"/>
  <c r="D74" i="1"/>
  <c r="D72" i="1"/>
  <c r="D71" i="1"/>
  <c r="D70" i="1"/>
  <c r="D69" i="1"/>
  <c r="D68" i="1"/>
  <c r="D67" i="1"/>
  <c r="D65" i="1"/>
  <c r="D64" i="1"/>
  <c r="D63" i="1"/>
  <c r="D62" i="1"/>
  <c r="D61" i="1"/>
  <c r="D60" i="1"/>
  <c r="D59" i="1"/>
  <c r="D58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29" i="1"/>
  <c r="D93" i="1" l="1"/>
  <c r="D23" i="1"/>
  <c r="D14" i="1" l="1"/>
  <c r="D13" i="1" l="1"/>
  <c r="D12" i="1" s="1"/>
  <c r="D17" i="1" l="1"/>
  <c r="D16" i="1" s="1"/>
  <c r="D22" i="1" s="1"/>
  <c r="D24" i="1" s="1"/>
  <c r="E12" i="1"/>
  <c r="F16" i="1" l="1"/>
  <c r="E25" i="1" s="1"/>
</calcChain>
</file>

<file path=xl/sharedStrings.xml><?xml version="1.0" encoding="utf-8"?>
<sst xmlns="http://schemas.openxmlformats.org/spreadsheetml/2006/main" count="353" uniqueCount="238">
  <si>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</si>
  <si>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</si>
  <si>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</si>
  <si>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</si>
  <si>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</si>
  <si>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</si>
  <si>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</si>
  <si>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</si>
  <si>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</si>
  <si>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</si>
  <si>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</si>
  <si>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</si>
  <si>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</si>
  <si>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</si>
  <si>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</si>
  <si>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</si>
  <si>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</si>
  <si>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</si>
  <si>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</si>
  <si>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</si>
  <si>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</si>
  <si>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</si>
  <si>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</si>
  <si>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</si>
  <si>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</si>
  <si>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</si>
  <si>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</si>
  <si>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</si>
  <si>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</si>
  <si>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</si>
  <si>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</si>
  <si>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</si>
  <si>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</si>
  <si>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</si>
  <si>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</si>
  <si>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</si>
  <si>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</si>
  <si>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</si>
  <si>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</si>
  <si>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</si>
  <si>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</si>
  <si>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</si>
  <si>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</si>
  <si>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</si>
  <si>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</si>
  <si>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</si>
  <si>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</si>
  <si>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</si>
  <si>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</si>
  <si>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</si>
  <si>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</si>
  <si>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</si>
  <si>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</si>
  <si>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</si>
  <si>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</si>
  <si>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</si>
  <si>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</si>
  <si>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</si>
  <si>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</si>
  <si>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</si>
  <si>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</si>
  <si>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</si>
  <si>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</si>
  <si>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</si>
  <si>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</si>
  <si>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</si>
  <si>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</si>
  <si>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</si>
  <si>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</si>
  <si>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</si>
  <si>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</si>
  <si>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</si>
  <si>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</si>
  <si>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</si>
  <si>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</si>
  <si>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</si>
  <si>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</si>
  <si>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</si>
  <si>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</si>
  <si>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</si>
  <si>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</si>
  <si>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</si>
  <si>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</si>
  <si>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</si>
  <si>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</si>
  <si>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</si>
  <si>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</si>
  <si>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</si>
  <si>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</si>
  <si>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</si>
  <si>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</si>
  <si>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</si>
  <si>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</si>
  <si>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</si>
  <si>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</si>
  <si>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</si>
  <si>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</si>
  <si>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</si>
  <si>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</si>
  <si>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</si>
  <si>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</si>
  <si>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</si>
  <si>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</si>
  <si>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</si>
  <si>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</si>
  <si>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</si>
  <si>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</si>
  <si>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</si>
  <si>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</si>
  <si>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</si>
  <si>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</si>
  <si>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</si>
  <si>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</si>
  <si>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</si>
  <si>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</si>
  <si>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</si>
  <si>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</si>
  <si>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</si>
  <si>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</si>
  <si>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</si>
  <si>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</si>
  <si>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</si>
  <si>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</si>
  <si>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</si>
  <si>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</si>
  <si>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</si>
  <si>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</si>
  <si>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</si>
  <si>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</si>
  <si>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</si>
  <si>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</si>
  <si>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</si>
  <si>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</si>
  <si>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</si>
  <si>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</si>
  <si>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</si>
  <si>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</si>
  <si>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</si>
  <si>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</si>
  <si>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</si>
  <si>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</si>
  <si>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</si>
  <si>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</si>
  <si>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</si>
  <si>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</si>
  <si>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</si>
  <si>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</si>
  <si>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</si>
  <si>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</si>
  <si>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</si>
  <si>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</si>
  <si>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</si>
  <si>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</si>
  <si>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</si>
  <si>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</si>
  <si>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</si>
  <si>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</si>
  <si>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</si>
  <si>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</si>
  <si>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</si>
  <si>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Ремонт контейнерных площадок</t>
  </si>
  <si>
    <t>21.23</t>
  </si>
  <si>
    <t>Объекты внешнего благоустройства (асфальтирование, зелёные насаждения)</t>
  </si>
  <si>
    <t>21.24</t>
  </si>
  <si>
    <t>Содержание систем внутридомового газового оборудования</t>
  </si>
  <si>
    <t>по графику</t>
  </si>
  <si>
    <t>21.25</t>
  </si>
  <si>
    <t>Ремонт и обслуживание кол.приборов учета хол.воды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</si>
  <si>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</si>
  <si>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</si>
  <si>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</si>
  <si>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</si>
  <si>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</si>
  <si>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</si>
  <si>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</si>
  <si>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</si>
  <si>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</si>
  <si>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</si>
  <si>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</si>
  <si>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</si>
  <si>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</si>
  <si>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</si>
  <si>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</si>
  <si>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</si>
  <si>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</si>
  <si>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</si>
  <si>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</si>
  <si>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</si>
  <si>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</si>
  <si>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</si>
  <si>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</si>
  <si>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</si>
  <si>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</si>
  <si>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</si>
  <si>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</si>
  <si>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</si>
  <si>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</si>
  <si>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</si>
  <si>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</si>
  <si>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</si>
  <si>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</si>
  <si>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</si>
  <si>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</si>
  <si>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</si>
  <si>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</si>
  <si>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</si>
  <si>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</si>
  <si>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</si>
  <si>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</si>
  <si>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</si>
  <si>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</si>
  <si>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</si>
  <si>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</si>
  <si>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</si>
  <si>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</si>
  <si>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</si>
  <si>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</si>
  <si>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</si>
  <si>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</si>
  <si>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</si>
  <si>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</si>
  <si>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</si>
  <si>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</si>
  <si>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</si>
  <si>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</si>
  <si>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</si>
  <si>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</si>
  <si>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</si>
  <si>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</si>
  <si>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</si>
  <si>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21.26</t>
  </si>
  <si>
    <t>21.27</t>
  </si>
  <si>
    <t>Отчет об исполнении управляющей организацией ООО "ГУК "Привокзальная" договора оказания услуг выполнения работ за 2022 год                                                                                                по дому №7  ул. Гагарина в  г. Липецке</t>
  </si>
  <si>
    <t>31.03.2023 г.</t>
  </si>
  <si>
    <t>01.01.2022 г.</t>
  </si>
  <si>
    <t>31.12.2022 г.</t>
  </si>
  <si>
    <t>01.01.22-30.04.22</t>
  </si>
  <si>
    <t>01.05.22-31.12.22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</si>
</sst>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/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/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1/&#1043;&#1059;&#1050;/&#1053;&#1077;&#1087;&#1086;&#1089;&#1088;&#1077;&#1076;&#1089;&#1090;&#1074;&#1077;&#1085;&#1085;&#1099;&#1081;%202021/&#1091;&#1083;.&#1043;&#1072;&#1075;&#1072;&#1088;&#1080;&#1085;&#1072;,%20&#1076;.7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-80147.254498017399</v>
          </cell>
        </row>
        <row r="25">
          <cell r="D25">
            <v>7069.78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>
        <row r="124">
          <cell r="GV124">
            <v>29982.346535245797</v>
          </cell>
        </row>
        <row r="125">
          <cell r="GV125">
            <v>31820.077219933162</v>
          </cell>
        </row>
        <row r="126">
          <cell r="GV126">
            <v>7401.0736309725189</v>
          </cell>
        </row>
      </sheetData>
      <sheetData sheetId="7">
        <row r="124">
          <cell r="GV124">
            <v>13840.215632612255</v>
          </cell>
        </row>
        <row r="125">
          <cell r="GV125">
            <v>14678.543786296304</v>
          </cell>
        </row>
        <row r="126">
          <cell r="GV126">
            <v>3414.0943034285997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6">
          <cell r="I6">
            <v>0</v>
          </cell>
        </row>
        <row r="19">
          <cell r="I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abSelected="1" view="pageBreakPreview" zoomScaleNormal="90" zoomScaleSheetLayoutView="100" workbookViewId="0">
      <selection activeCell="S12" sqref="S12"/>
    </sheetView>
  </sheetViews>
  <sheetFormatPr defaultRowHeight="15.75" x14ac:dyDescent="0.25"/>
  <cols>
    <col min="1" max="1" width="11.5703125" style="9" customWidth="1"/>
    <col min="2" max="2" width="62.42578125" style="14" customWidth="1"/>
    <col min="3" max="3" width="27.42578125" style="14" customWidth="1"/>
    <col min="4" max="4" width="62.7109375" style="14" customWidth="1"/>
    <col min="5" max="5" width="21.140625" style="14" hidden="1" customWidth="1"/>
    <col min="6" max="6" width="17.85546875" style="14" hidden="1" customWidth="1"/>
    <col min="7" max="11" width="9.140625" style="14" hidden="1" customWidth="1"/>
    <col min="12" max="22" width="9.140625" style="14" customWidth="1"/>
    <col min="23" max="31" width="9.140625" style="31" customWidth="1"/>
    <col min="32" max="257" width="9.140625" style="31"/>
    <col min="258" max="258" width="62.42578125" style="31" customWidth="1"/>
    <col min="259" max="259" width="24.28515625" style="31" customWidth="1"/>
    <col min="260" max="260" width="62.7109375" style="31" customWidth="1"/>
    <col min="261" max="262" width="0" style="31" hidden="1" customWidth="1"/>
    <col min="263" max="513" width="9.140625" style="31"/>
    <col min="514" max="514" width="62.42578125" style="31" customWidth="1"/>
    <col min="515" max="515" width="24.28515625" style="31" customWidth="1"/>
    <col min="516" max="516" width="62.7109375" style="31" customWidth="1"/>
    <col min="517" max="518" width="0" style="31" hidden="1" customWidth="1"/>
    <col min="519" max="769" width="9.140625" style="31"/>
    <col min="770" max="770" width="62.42578125" style="31" customWidth="1"/>
    <col min="771" max="771" width="24.28515625" style="31" customWidth="1"/>
    <col min="772" max="772" width="62.7109375" style="31" customWidth="1"/>
    <col min="773" max="774" width="0" style="31" hidden="1" customWidth="1"/>
    <col min="775" max="1025" width="9.140625" style="31"/>
    <col min="1026" max="1026" width="62.42578125" style="31" customWidth="1"/>
    <col min="1027" max="1027" width="24.28515625" style="31" customWidth="1"/>
    <col min="1028" max="1028" width="62.7109375" style="31" customWidth="1"/>
    <col min="1029" max="1030" width="0" style="31" hidden="1" customWidth="1"/>
    <col min="1031" max="1281" width="9.140625" style="31"/>
    <col min="1282" max="1282" width="62.42578125" style="31" customWidth="1"/>
    <col min="1283" max="1283" width="24.28515625" style="31" customWidth="1"/>
    <col min="1284" max="1284" width="62.7109375" style="31" customWidth="1"/>
    <col min="1285" max="1286" width="0" style="31" hidden="1" customWidth="1"/>
    <col min="1287" max="1537" width="9.140625" style="31"/>
    <col min="1538" max="1538" width="62.42578125" style="31" customWidth="1"/>
    <col min="1539" max="1539" width="24.28515625" style="31" customWidth="1"/>
    <col min="1540" max="1540" width="62.7109375" style="31" customWidth="1"/>
    <col min="1541" max="1542" width="0" style="31" hidden="1" customWidth="1"/>
    <col min="1543" max="1793" width="9.140625" style="31"/>
    <col min="1794" max="1794" width="62.42578125" style="31" customWidth="1"/>
    <col min="1795" max="1795" width="24.28515625" style="31" customWidth="1"/>
    <col min="1796" max="1796" width="62.7109375" style="31" customWidth="1"/>
    <col min="1797" max="1798" width="0" style="31" hidden="1" customWidth="1"/>
    <col min="1799" max="2049" width="9.140625" style="31"/>
    <col min="2050" max="2050" width="62.42578125" style="31" customWidth="1"/>
    <col min="2051" max="2051" width="24.28515625" style="31" customWidth="1"/>
    <col min="2052" max="2052" width="62.7109375" style="31" customWidth="1"/>
    <col min="2053" max="2054" width="0" style="31" hidden="1" customWidth="1"/>
    <col min="2055" max="2305" width="9.140625" style="31"/>
    <col min="2306" max="2306" width="62.42578125" style="31" customWidth="1"/>
    <col min="2307" max="2307" width="24.28515625" style="31" customWidth="1"/>
    <col min="2308" max="2308" width="62.7109375" style="31" customWidth="1"/>
    <col min="2309" max="2310" width="0" style="31" hidden="1" customWidth="1"/>
    <col min="2311" max="2561" width="9.140625" style="31"/>
    <col min="2562" max="2562" width="62.42578125" style="31" customWidth="1"/>
    <col min="2563" max="2563" width="24.28515625" style="31" customWidth="1"/>
    <col min="2564" max="2564" width="62.7109375" style="31" customWidth="1"/>
    <col min="2565" max="2566" width="0" style="31" hidden="1" customWidth="1"/>
    <col min="2567" max="2817" width="9.140625" style="31"/>
    <col min="2818" max="2818" width="62.42578125" style="31" customWidth="1"/>
    <col min="2819" max="2819" width="24.28515625" style="31" customWidth="1"/>
    <col min="2820" max="2820" width="62.7109375" style="31" customWidth="1"/>
    <col min="2821" max="2822" width="0" style="31" hidden="1" customWidth="1"/>
    <col min="2823" max="3073" width="9.140625" style="31"/>
    <col min="3074" max="3074" width="62.42578125" style="31" customWidth="1"/>
    <col min="3075" max="3075" width="24.28515625" style="31" customWidth="1"/>
    <col min="3076" max="3076" width="62.7109375" style="31" customWidth="1"/>
    <col min="3077" max="3078" width="0" style="31" hidden="1" customWidth="1"/>
    <col min="3079" max="3329" width="9.140625" style="31"/>
    <col min="3330" max="3330" width="62.42578125" style="31" customWidth="1"/>
    <col min="3331" max="3331" width="24.28515625" style="31" customWidth="1"/>
    <col min="3332" max="3332" width="62.7109375" style="31" customWidth="1"/>
    <col min="3333" max="3334" width="0" style="31" hidden="1" customWidth="1"/>
    <col min="3335" max="3585" width="9.140625" style="31"/>
    <col min="3586" max="3586" width="62.42578125" style="31" customWidth="1"/>
    <col min="3587" max="3587" width="24.28515625" style="31" customWidth="1"/>
    <col min="3588" max="3588" width="62.7109375" style="31" customWidth="1"/>
    <col min="3589" max="3590" width="0" style="31" hidden="1" customWidth="1"/>
    <col min="3591" max="3841" width="9.140625" style="31"/>
    <col min="3842" max="3842" width="62.42578125" style="31" customWidth="1"/>
    <col min="3843" max="3843" width="24.28515625" style="31" customWidth="1"/>
    <col min="3844" max="3844" width="62.7109375" style="31" customWidth="1"/>
    <col min="3845" max="3846" width="0" style="31" hidden="1" customWidth="1"/>
    <col min="3847" max="4097" width="9.140625" style="31"/>
    <col min="4098" max="4098" width="62.42578125" style="31" customWidth="1"/>
    <col min="4099" max="4099" width="24.28515625" style="31" customWidth="1"/>
    <col min="4100" max="4100" width="62.7109375" style="31" customWidth="1"/>
    <col min="4101" max="4102" width="0" style="31" hidden="1" customWidth="1"/>
    <col min="4103" max="4353" width="9.140625" style="31"/>
    <col min="4354" max="4354" width="62.42578125" style="31" customWidth="1"/>
    <col min="4355" max="4355" width="24.28515625" style="31" customWidth="1"/>
    <col min="4356" max="4356" width="62.7109375" style="31" customWidth="1"/>
    <col min="4357" max="4358" width="0" style="31" hidden="1" customWidth="1"/>
    <col min="4359" max="4609" width="9.140625" style="31"/>
    <col min="4610" max="4610" width="62.42578125" style="31" customWidth="1"/>
    <col min="4611" max="4611" width="24.28515625" style="31" customWidth="1"/>
    <col min="4612" max="4612" width="62.7109375" style="31" customWidth="1"/>
    <col min="4613" max="4614" width="0" style="31" hidden="1" customWidth="1"/>
    <col min="4615" max="4865" width="9.140625" style="31"/>
    <col min="4866" max="4866" width="62.42578125" style="31" customWidth="1"/>
    <col min="4867" max="4867" width="24.28515625" style="31" customWidth="1"/>
    <col min="4868" max="4868" width="62.7109375" style="31" customWidth="1"/>
    <col min="4869" max="4870" width="0" style="31" hidden="1" customWidth="1"/>
    <col min="4871" max="5121" width="9.140625" style="31"/>
    <col min="5122" max="5122" width="62.42578125" style="31" customWidth="1"/>
    <col min="5123" max="5123" width="24.28515625" style="31" customWidth="1"/>
    <col min="5124" max="5124" width="62.7109375" style="31" customWidth="1"/>
    <col min="5125" max="5126" width="0" style="31" hidden="1" customWidth="1"/>
    <col min="5127" max="5377" width="9.140625" style="31"/>
    <col min="5378" max="5378" width="62.42578125" style="31" customWidth="1"/>
    <col min="5379" max="5379" width="24.28515625" style="31" customWidth="1"/>
    <col min="5380" max="5380" width="62.7109375" style="31" customWidth="1"/>
    <col min="5381" max="5382" width="0" style="31" hidden="1" customWidth="1"/>
    <col min="5383" max="5633" width="9.140625" style="31"/>
    <col min="5634" max="5634" width="62.42578125" style="31" customWidth="1"/>
    <col min="5635" max="5635" width="24.28515625" style="31" customWidth="1"/>
    <col min="5636" max="5636" width="62.7109375" style="31" customWidth="1"/>
    <col min="5637" max="5638" width="0" style="31" hidden="1" customWidth="1"/>
    <col min="5639" max="5889" width="9.140625" style="31"/>
    <col min="5890" max="5890" width="62.42578125" style="31" customWidth="1"/>
    <col min="5891" max="5891" width="24.28515625" style="31" customWidth="1"/>
    <col min="5892" max="5892" width="62.7109375" style="31" customWidth="1"/>
    <col min="5893" max="5894" width="0" style="31" hidden="1" customWidth="1"/>
    <col min="5895" max="6145" width="9.140625" style="31"/>
    <col min="6146" max="6146" width="62.42578125" style="31" customWidth="1"/>
    <col min="6147" max="6147" width="24.28515625" style="31" customWidth="1"/>
    <col min="6148" max="6148" width="62.7109375" style="31" customWidth="1"/>
    <col min="6149" max="6150" width="0" style="31" hidden="1" customWidth="1"/>
    <col min="6151" max="6401" width="9.140625" style="31"/>
    <col min="6402" max="6402" width="62.42578125" style="31" customWidth="1"/>
    <col min="6403" max="6403" width="24.28515625" style="31" customWidth="1"/>
    <col min="6404" max="6404" width="62.7109375" style="31" customWidth="1"/>
    <col min="6405" max="6406" width="0" style="31" hidden="1" customWidth="1"/>
    <col min="6407" max="6657" width="9.140625" style="31"/>
    <col min="6658" max="6658" width="62.42578125" style="31" customWidth="1"/>
    <col min="6659" max="6659" width="24.28515625" style="31" customWidth="1"/>
    <col min="6660" max="6660" width="62.7109375" style="31" customWidth="1"/>
    <col min="6661" max="6662" width="0" style="31" hidden="1" customWidth="1"/>
    <col min="6663" max="6913" width="9.140625" style="31"/>
    <col min="6914" max="6914" width="62.42578125" style="31" customWidth="1"/>
    <col min="6915" max="6915" width="24.28515625" style="31" customWidth="1"/>
    <col min="6916" max="6916" width="62.7109375" style="31" customWidth="1"/>
    <col min="6917" max="6918" width="0" style="31" hidden="1" customWidth="1"/>
    <col min="6919" max="7169" width="9.140625" style="31"/>
    <col min="7170" max="7170" width="62.42578125" style="31" customWidth="1"/>
    <col min="7171" max="7171" width="24.28515625" style="31" customWidth="1"/>
    <col min="7172" max="7172" width="62.7109375" style="31" customWidth="1"/>
    <col min="7173" max="7174" width="0" style="31" hidden="1" customWidth="1"/>
    <col min="7175" max="7425" width="9.140625" style="31"/>
    <col min="7426" max="7426" width="62.42578125" style="31" customWidth="1"/>
    <col min="7427" max="7427" width="24.28515625" style="31" customWidth="1"/>
    <col min="7428" max="7428" width="62.7109375" style="31" customWidth="1"/>
    <col min="7429" max="7430" width="0" style="31" hidden="1" customWidth="1"/>
    <col min="7431" max="7681" width="9.140625" style="31"/>
    <col min="7682" max="7682" width="62.42578125" style="31" customWidth="1"/>
    <col min="7683" max="7683" width="24.28515625" style="31" customWidth="1"/>
    <col min="7684" max="7684" width="62.7109375" style="31" customWidth="1"/>
    <col min="7685" max="7686" width="0" style="31" hidden="1" customWidth="1"/>
    <col min="7687" max="7937" width="9.140625" style="31"/>
    <col min="7938" max="7938" width="62.42578125" style="31" customWidth="1"/>
    <col min="7939" max="7939" width="24.28515625" style="31" customWidth="1"/>
    <col min="7940" max="7940" width="62.7109375" style="31" customWidth="1"/>
    <col min="7941" max="7942" width="0" style="31" hidden="1" customWidth="1"/>
    <col min="7943" max="8193" width="9.140625" style="31"/>
    <col min="8194" max="8194" width="62.42578125" style="31" customWidth="1"/>
    <col min="8195" max="8195" width="24.28515625" style="31" customWidth="1"/>
    <col min="8196" max="8196" width="62.7109375" style="31" customWidth="1"/>
    <col min="8197" max="8198" width="0" style="31" hidden="1" customWidth="1"/>
    <col min="8199" max="8449" width="9.140625" style="31"/>
    <col min="8450" max="8450" width="62.42578125" style="31" customWidth="1"/>
    <col min="8451" max="8451" width="24.28515625" style="31" customWidth="1"/>
    <col min="8452" max="8452" width="62.7109375" style="31" customWidth="1"/>
    <col min="8453" max="8454" width="0" style="31" hidden="1" customWidth="1"/>
    <col min="8455" max="8705" width="9.140625" style="31"/>
    <col min="8706" max="8706" width="62.42578125" style="31" customWidth="1"/>
    <col min="8707" max="8707" width="24.28515625" style="31" customWidth="1"/>
    <col min="8708" max="8708" width="62.7109375" style="31" customWidth="1"/>
    <col min="8709" max="8710" width="0" style="31" hidden="1" customWidth="1"/>
    <col min="8711" max="8961" width="9.140625" style="31"/>
    <col min="8962" max="8962" width="62.42578125" style="31" customWidth="1"/>
    <col min="8963" max="8963" width="24.28515625" style="31" customWidth="1"/>
    <col min="8964" max="8964" width="62.7109375" style="31" customWidth="1"/>
    <col min="8965" max="8966" width="0" style="31" hidden="1" customWidth="1"/>
    <col min="8967" max="9217" width="9.140625" style="31"/>
    <col min="9218" max="9218" width="62.42578125" style="31" customWidth="1"/>
    <col min="9219" max="9219" width="24.28515625" style="31" customWidth="1"/>
    <col min="9220" max="9220" width="62.7109375" style="31" customWidth="1"/>
    <col min="9221" max="9222" width="0" style="31" hidden="1" customWidth="1"/>
    <col min="9223" max="9473" width="9.140625" style="31"/>
    <col min="9474" max="9474" width="62.42578125" style="31" customWidth="1"/>
    <col min="9475" max="9475" width="24.28515625" style="31" customWidth="1"/>
    <col min="9476" max="9476" width="62.7109375" style="31" customWidth="1"/>
    <col min="9477" max="9478" width="0" style="31" hidden="1" customWidth="1"/>
    <col min="9479" max="9729" width="9.140625" style="31"/>
    <col min="9730" max="9730" width="62.42578125" style="31" customWidth="1"/>
    <col min="9731" max="9731" width="24.28515625" style="31" customWidth="1"/>
    <col min="9732" max="9732" width="62.7109375" style="31" customWidth="1"/>
    <col min="9733" max="9734" width="0" style="31" hidden="1" customWidth="1"/>
    <col min="9735" max="9985" width="9.140625" style="31"/>
    <col min="9986" max="9986" width="62.42578125" style="31" customWidth="1"/>
    <col min="9987" max="9987" width="24.28515625" style="31" customWidth="1"/>
    <col min="9988" max="9988" width="62.7109375" style="31" customWidth="1"/>
    <col min="9989" max="9990" width="0" style="31" hidden="1" customWidth="1"/>
    <col min="9991" max="10241" width="9.140625" style="31"/>
    <col min="10242" max="10242" width="62.42578125" style="31" customWidth="1"/>
    <col min="10243" max="10243" width="24.28515625" style="31" customWidth="1"/>
    <col min="10244" max="10244" width="62.7109375" style="31" customWidth="1"/>
    <col min="10245" max="10246" width="0" style="31" hidden="1" customWidth="1"/>
    <col min="10247" max="10497" width="9.140625" style="31"/>
    <col min="10498" max="10498" width="62.42578125" style="31" customWidth="1"/>
    <col min="10499" max="10499" width="24.28515625" style="31" customWidth="1"/>
    <col min="10500" max="10500" width="62.7109375" style="31" customWidth="1"/>
    <col min="10501" max="10502" width="0" style="31" hidden="1" customWidth="1"/>
    <col min="10503" max="10753" width="9.140625" style="31"/>
    <col min="10754" max="10754" width="62.42578125" style="31" customWidth="1"/>
    <col min="10755" max="10755" width="24.28515625" style="31" customWidth="1"/>
    <col min="10756" max="10756" width="62.7109375" style="31" customWidth="1"/>
    <col min="10757" max="10758" width="0" style="31" hidden="1" customWidth="1"/>
    <col min="10759" max="11009" width="9.140625" style="31"/>
    <col min="11010" max="11010" width="62.42578125" style="31" customWidth="1"/>
    <col min="11011" max="11011" width="24.28515625" style="31" customWidth="1"/>
    <col min="11012" max="11012" width="62.7109375" style="31" customWidth="1"/>
    <col min="11013" max="11014" width="0" style="31" hidden="1" customWidth="1"/>
    <col min="11015" max="11265" width="9.140625" style="31"/>
    <col min="11266" max="11266" width="62.42578125" style="31" customWidth="1"/>
    <col min="11267" max="11267" width="24.28515625" style="31" customWidth="1"/>
    <col min="11268" max="11268" width="62.7109375" style="31" customWidth="1"/>
    <col min="11269" max="11270" width="0" style="31" hidden="1" customWidth="1"/>
    <col min="11271" max="11521" width="9.140625" style="31"/>
    <col min="11522" max="11522" width="62.42578125" style="31" customWidth="1"/>
    <col min="11523" max="11523" width="24.28515625" style="31" customWidth="1"/>
    <col min="11524" max="11524" width="62.7109375" style="31" customWidth="1"/>
    <col min="11525" max="11526" width="0" style="31" hidden="1" customWidth="1"/>
    <col min="11527" max="11777" width="9.140625" style="31"/>
    <col min="11778" max="11778" width="62.42578125" style="31" customWidth="1"/>
    <col min="11779" max="11779" width="24.28515625" style="31" customWidth="1"/>
    <col min="11780" max="11780" width="62.7109375" style="31" customWidth="1"/>
    <col min="11781" max="11782" width="0" style="31" hidden="1" customWidth="1"/>
    <col min="11783" max="12033" width="9.140625" style="31"/>
    <col min="12034" max="12034" width="62.42578125" style="31" customWidth="1"/>
    <col min="12035" max="12035" width="24.28515625" style="31" customWidth="1"/>
    <col min="12036" max="12036" width="62.7109375" style="31" customWidth="1"/>
    <col min="12037" max="12038" width="0" style="31" hidden="1" customWidth="1"/>
    <col min="12039" max="12289" width="9.140625" style="31"/>
    <col min="12290" max="12290" width="62.42578125" style="31" customWidth="1"/>
    <col min="12291" max="12291" width="24.28515625" style="31" customWidth="1"/>
    <col min="12292" max="12292" width="62.7109375" style="31" customWidth="1"/>
    <col min="12293" max="12294" width="0" style="31" hidden="1" customWidth="1"/>
    <col min="12295" max="12545" width="9.140625" style="31"/>
    <col min="12546" max="12546" width="62.42578125" style="31" customWidth="1"/>
    <col min="12547" max="12547" width="24.28515625" style="31" customWidth="1"/>
    <col min="12548" max="12548" width="62.7109375" style="31" customWidth="1"/>
    <col min="12549" max="12550" width="0" style="31" hidden="1" customWidth="1"/>
    <col min="12551" max="12801" width="9.140625" style="31"/>
    <col min="12802" max="12802" width="62.42578125" style="31" customWidth="1"/>
    <col min="12803" max="12803" width="24.28515625" style="31" customWidth="1"/>
    <col min="12804" max="12804" width="62.7109375" style="31" customWidth="1"/>
    <col min="12805" max="12806" width="0" style="31" hidden="1" customWidth="1"/>
    <col min="12807" max="13057" width="9.140625" style="31"/>
    <col min="13058" max="13058" width="62.42578125" style="31" customWidth="1"/>
    <col min="13059" max="13059" width="24.28515625" style="31" customWidth="1"/>
    <col min="13060" max="13060" width="62.7109375" style="31" customWidth="1"/>
    <col min="13061" max="13062" width="0" style="31" hidden="1" customWidth="1"/>
    <col min="13063" max="13313" width="9.140625" style="31"/>
    <col min="13314" max="13314" width="62.42578125" style="31" customWidth="1"/>
    <col min="13315" max="13315" width="24.28515625" style="31" customWidth="1"/>
    <col min="13316" max="13316" width="62.7109375" style="31" customWidth="1"/>
    <col min="13317" max="13318" width="0" style="31" hidden="1" customWidth="1"/>
    <col min="13319" max="13569" width="9.140625" style="31"/>
    <col min="13570" max="13570" width="62.42578125" style="31" customWidth="1"/>
    <col min="13571" max="13571" width="24.28515625" style="31" customWidth="1"/>
    <col min="13572" max="13572" width="62.7109375" style="31" customWidth="1"/>
    <col min="13573" max="13574" width="0" style="31" hidden="1" customWidth="1"/>
    <col min="13575" max="13825" width="9.140625" style="31"/>
    <col min="13826" max="13826" width="62.42578125" style="31" customWidth="1"/>
    <col min="13827" max="13827" width="24.28515625" style="31" customWidth="1"/>
    <col min="13828" max="13828" width="62.7109375" style="31" customWidth="1"/>
    <col min="13829" max="13830" width="0" style="31" hidden="1" customWidth="1"/>
    <col min="13831" max="14081" width="9.140625" style="31"/>
    <col min="14082" max="14082" width="62.42578125" style="31" customWidth="1"/>
    <col min="14083" max="14083" width="24.28515625" style="31" customWidth="1"/>
    <col min="14084" max="14084" width="62.7109375" style="31" customWidth="1"/>
    <col min="14085" max="14086" width="0" style="31" hidden="1" customWidth="1"/>
    <col min="14087" max="14337" width="9.140625" style="31"/>
    <col min="14338" max="14338" width="62.42578125" style="31" customWidth="1"/>
    <col min="14339" max="14339" width="24.28515625" style="31" customWidth="1"/>
    <col min="14340" max="14340" width="62.7109375" style="31" customWidth="1"/>
    <col min="14341" max="14342" width="0" style="31" hidden="1" customWidth="1"/>
    <col min="14343" max="14593" width="9.140625" style="31"/>
    <col min="14594" max="14594" width="62.42578125" style="31" customWidth="1"/>
    <col min="14595" max="14595" width="24.28515625" style="31" customWidth="1"/>
    <col min="14596" max="14596" width="62.7109375" style="31" customWidth="1"/>
    <col min="14597" max="14598" width="0" style="31" hidden="1" customWidth="1"/>
    <col min="14599" max="14849" width="9.140625" style="31"/>
    <col min="14850" max="14850" width="62.42578125" style="31" customWidth="1"/>
    <col min="14851" max="14851" width="24.28515625" style="31" customWidth="1"/>
    <col min="14852" max="14852" width="62.7109375" style="31" customWidth="1"/>
    <col min="14853" max="14854" width="0" style="31" hidden="1" customWidth="1"/>
    <col min="14855" max="15105" width="9.140625" style="31"/>
    <col min="15106" max="15106" width="62.42578125" style="31" customWidth="1"/>
    <col min="15107" max="15107" width="24.28515625" style="31" customWidth="1"/>
    <col min="15108" max="15108" width="62.7109375" style="31" customWidth="1"/>
    <col min="15109" max="15110" width="0" style="31" hidden="1" customWidth="1"/>
    <col min="15111" max="15361" width="9.140625" style="31"/>
    <col min="15362" max="15362" width="62.42578125" style="31" customWidth="1"/>
    <col min="15363" max="15363" width="24.28515625" style="31" customWidth="1"/>
    <col min="15364" max="15364" width="62.7109375" style="31" customWidth="1"/>
    <col min="15365" max="15366" width="0" style="31" hidden="1" customWidth="1"/>
    <col min="15367" max="15617" width="9.140625" style="31"/>
    <col min="15618" max="15618" width="62.42578125" style="31" customWidth="1"/>
    <col min="15619" max="15619" width="24.28515625" style="31" customWidth="1"/>
    <col min="15620" max="15620" width="62.7109375" style="31" customWidth="1"/>
    <col min="15621" max="15622" width="0" style="31" hidden="1" customWidth="1"/>
    <col min="15623" max="15873" width="9.140625" style="31"/>
    <col min="15874" max="15874" width="62.42578125" style="31" customWidth="1"/>
    <col min="15875" max="15875" width="24.28515625" style="31" customWidth="1"/>
    <col min="15876" max="15876" width="62.7109375" style="31" customWidth="1"/>
    <col min="15877" max="15878" width="0" style="31" hidden="1" customWidth="1"/>
    <col min="15879" max="16129" width="9.140625" style="31"/>
    <col min="16130" max="16130" width="62.42578125" style="31" customWidth="1"/>
    <col min="16131" max="16131" width="24.28515625" style="31" customWidth="1"/>
    <col min="16132" max="16132" width="62.7109375" style="31" customWidth="1"/>
    <col min="16133" max="16134" width="0" style="31" hidden="1" customWidth="1"/>
    <col min="16135" max="16384" width="9.140625" style="31"/>
  </cols>
  <sheetData>
    <row r="1" spans="1:22" x14ac:dyDescent="0.25">
      <c r="E1" s="14" t="s">
        <v>0</v>
      </c>
    </row>
    <row r="2" spans="1:22" s="32" customFormat="1" ht="33.75" customHeight="1" x14ac:dyDescent="0.25">
      <c r="A2" s="36" t="s">
        <v>232</v>
      </c>
      <c r="B2" s="36"/>
      <c r="C2" s="36"/>
      <c r="D2" s="36"/>
      <c r="E2" s="14">
        <v>623.5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4" spans="1:22" x14ac:dyDescent="0.25">
      <c r="A4" s="4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4" t="s">
        <v>5</v>
      </c>
      <c r="B5" s="1" t="s">
        <v>6</v>
      </c>
      <c r="C5" s="1" t="s">
        <v>7</v>
      </c>
      <c r="D5" s="1" t="s">
        <v>233</v>
      </c>
    </row>
    <row r="6" spans="1:22" x14ac:dyDescent="0.25">
      <c r="A6" s="4" t="s">
        <v>8</v>
      </c>
      <c r="B6" s="1" t="s">
        <v>9</v>
      </c>
      <c r="C6" s="1" t="s">
        <v>7</v>
      </c>
      <c r="D6" s="1" t="s">
        <v>234</v>
      </c>
    </row>
    <row r="7" spans="1:22" x14ac:dyDescent="0.25">
      <c r="A7" s="4" t="s">
        <v>10</v>
      </c>
      <c r="B7" s="1" t="s">
        <v>11</v>
      </c>
      <c r="C7" s="1" t="s">
        <v>7</v>
      </c>
      <c r="D7" s="1" t="s">
        <v>235</v>
      </c>
    </row>
    <row r="8" spans="1:22" ht="42.75" customHeight="1" x14ac:dyDescent="0.25">
      <c r="A8" s="34" t="s">
        <v>12</v>
      </c>
      <c r="B8" s="34"/>
      <c r="C8" s="34"/>
      <c r="D8" s="34"/>
    </row>
    <row r="9" spans="1:22" x14ac:dyDescent="0.25">
      <c r="A9" s="4" t="s">
        <v>13</v>
      </c>
      <c r="B9" s="1" t="s">
        <v>14</v>
      </c>
      <c r="C9" s="1" t="s">
        <v>15</v>
      </c>
      <c r="D9" s="33">
        <f>[1]Лист1!$D$23</f>
        <v>0</v>
      </c>
    </row>
    <row r="10" spans="1:22" x14ac:dyDescent="0.25">
      <c r="A10" s="4" t="s">
        <v>16</v>
      </c>
      <c r="B10" s="1" t="s">
        <v>17</v>
      </c>
      <c r="C10" s="1" t="s">
        <v>15</v>
      </c>
      <c r="D10" s="33">
        <f>[1]Лист1!$D$24</f>
        <v>-80147.254498017399</v>
      </c>
      <c r="F10" s="7"/>
    </row>
    <row r="11" spans="1:22" x14ac:dyDescent="0.25">
      <c r="A11" s="4" t="s">
        <v>18</v>
      </c>
      <c r="B11" s="1" t="s">
        <v>19</v>
      </c>
      <c r="C11" s="1" t="s">
        <v>15</v>
      </c>
      <c r="D11" s="12">
        <f>[1]Лист1!$D$25</f>
        <v>7069.78</v>
      </c>
    </row>
    <row r="12" spans="1:22" ht="31.5" x14ac:dyDescent="0.25">
      <c r="A12" s="4" t="s">
        <v>20</v>
      </c>
      <c r="B12" s="1" t="s">
        <v>21</v>
      </c>
      <c r="C12" s="1" t="s">
        <v>15</v>
      </c>
      <c r="D12" s="33">
        <f>D13+D14+D15</f>
        <v>101136.35110848864</v>
      </c>
      <c r="E12" s="7">
        <f>D12-D93</f>
        <v>1.7610289360163733E-3</v>
      </c>
    </row>
    <row r="13" spans="1:22" x14ac:dyDescent="0.25">
      <c r="A13" s="4" t="s">
        <v>22</v>
      </c>
      <c r="B13" s="10" t="s">
        <v>23</v>
      </c>
      <c r="C13" s="1" t="s">
        <v>15</v>
      </c>
      <c r="D13" s="33">
        <f>'[2]ГУК 2022'!$GV$125+'[2]ГУК 2021'!$GV$125</f>
        <v>46498.62100622947</v>
      </c>
    </row>
    <row r="14" spans="1:22" x14ac:dyDescent="0.25">
      <c r="A14" s="4" t="s">
        <v>24</v>
      </c>
      <c r="B14" s="10" t="s">
        <v>25</v>
      </c>
      <c r="C14" s="1" t="s">
        <v>15</v>
      </c>
      <c r="D14" s="33">
        <f>'[2]ГУК 2022'!$GV$124+'[2]ГУК 2021'!$GV$124</f>
        <v>43822.56216785805</v>
      </c>
    </row>
    <row r="15" spans="1:22" x14ac:dyDescent="0.25">
      <c r="A15" s="4" t="s">
        <v>26</v>
      </c>
      <c r="B15" s="10" t="s">
        <v>27</v>
      </c>
      <c r="C15" s="1" t="s">
        <v>15</v>
      </c>
      <c r="D15" s="33">
        <f>'[2]ГУК 2022'!$GV$126+'[2]ГУК 2021'!$GV$126</f>
        <v>10815.167934401119</v>
      </c>
    </row>
    <row r="16" spans="1:22" x14ac:dyDescent="0.25">
      <c r="A16" s="10" t="s">
        <v>28</v>
      </c>
      <c r="B16" s="10" t="s">
        <v>29</v>
      </c>
      <c r="C16" s="10" t="s">
        <v>15</v>
      </c>
      <c r="D16" s="37">
        <f>D17</f>
        <v>82290.851108488641</v>
      </c>
      <c r="E16" s="14">
        <v>82290.849999999991</v>
      </c>
      <c r="F16" s="8">
        <f>D16-E16</f>
        <v>1.1084886500611901E-3</v>
      </c>
    </row>
    <row r="17" spans="1:22" ht="31.5" x14ac:dyDescent="0.25">
      <c r="A17" s="10" t="s">
        <v>30</v>
      </c>
      <c r="B17" s="10" t="s">
        <v>31</v>
      </c>
      <c r="C17" s="10" t="s">
        <v>15</v>
      </c>
      <c r="D17" s="11">
        <f>D12-D25+D98+D114</f>
        <v>82290.851108488641</v>
      </c>
    </row>
    <row r="18" spans="1:22" ht="31.5" x14ac:dyDescent="0.25">
      <c r="A18" s="10" t="s">
        <v>32</v>
      </c>
      <c r="B18" s="10" t="s">
        <v>33</v>
      </c>
      <c r="C18" s="10" t="s">
        <v>15</v>
      </c>
      <c r="D18" s="11">
        <v>0</v>
      </c>
    </row>
    <row r="19" spans="1:22" x14ac:dyDescent="0.25">
      <c r="A19" s="10" t="s">
        <v>34</v>
      </c>
      <c r="B19" s="10" t="s">
        <v>35</v>
      </c>
      <c r="C19" s="10" t="s">
        <v>15</v>
      </c>
      <c r="D19" s="11">
        <v>0</v>
      </c>
    </row>
    <row r="20" spans="1:22" x14ac:dyDescent="0.25">
      <c r="A20" s="10" t="s">
        <v>36</v>
      </c>
      <c r="B20" s="10" t="s">
        <v>37</v>
      </c>
      <c r="C20" s="10" t="s">
        <v>15</v>
      </c>
      <c r="D20" s="11">
        <v>0</v>
      </c>
    </row>
    <row r="21" spans="1:22" x14ac:dyDescent="0.25">
      <c r="A21" s="10" t="s">
        <v>38</v>
      </c>
      <c r="B21" s="10" t="s">
        <v>39</v>
      </c>
      <c r="C21" s="10" t="s">
        <v>15</v>
      </c>
      <c r="D21" s="11">
        <v>0</v>
      </c>
    </row>
    <row r="22" spans="1:22" x14ac:dyDescent="0.25">
      <c r="A22" s="10" t="s">
        <v>40</v>
      </c>
      <c r="B22" s="10" t="s">
        <v>41</v>
      </c>
      <c r="C22" s="10" t="s">
        <v>15</v>
      </c>
      <c r="D22" s="11">
        <f>D16+D10+D9</f>
        <v>2143.5966104712425</v>
      </c>
    </row>
    <row r="23" spans="1:22" x14ac:dyDescent="0.25">
      <c r="A23" s="10" t="s">
        <v>42</v>
      </c>
      <c r="B23" s="10" t="s">
        <v>43</v>
      </c>
      <c r="C23" s="10" t="s">
        <v>15</v>
      </c>
      <c r="D23" s="11">
        <f>'[3]2018 непоср.'!$I$19</f>
        <v>0</v>
      </c>
    </row>
    <row r="24" spans="1:22" x14ac:dyDescent="0.25">
      <c r="A24" s="10" t="s">
        <v>44</v>
      </c>
      <c r="B24" s="10" t="s">
        <v>45</v>
      </c>
      <c r="C24" s="10" t="s">
        <v>15</v>
      </c>
      <c r="D24" s="11">
        <f>D22-D93</f>
        <v>-98992.752736988463</v>
      </c>
    </row>
    <row r="25" spans="1:22" x14ac:dyDescent="0.25">
      <c r="A25" s="10" t="s">
        <v>46</v>
      </c>
      <c r="B25" s="10" t="s">
        <v>47</v>
      </c>
      <c r="C25" s="10" t="s">
        <v>15</v>
      </c>
      <c r="D25" s="12">
        <v>9931.33</v>
      </c>
      <c r="E25" s="7">
        <f>D25+F16</f>
        <v>9931.33110848865</v>
      </c>
    </row>
    <row r="26" spans="1:22" ht="35.25" customHeight="1" x14ac:dyDescent="0.25">
      <c r="A26" s="34" t="s">
        <v>48</v>
      </c>
      <c r="B26" s="34"/>
      <c r="C26" s="34"/>
      <c r="D26" s="34"/>
    </row>
    <row r="27" spans="1:22" s="32" customFormat="1" ht="32.25" customHeight="1" x14ac:dyDescent="0.25">
      <c r="A27" s="13" t="s">
        <v>1</v>
      </c>
      <c r="B27" s="2" t="s">
        <v>50</v>
      </c>
      <c r="C27" s="2" t="s">
        <v>127</v>
      </c>
      <c r="D27" s="15" t="s">
        <v>128</v>
      </c>
      <c r="E27" s="35" t="s">
        <v>236</v>
      </c>
      <c r="F27" s="35" t="s">
        <v>237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25">
      <c r="A28" s="13" t="s">
        <v>129</v>
      </c>
      <c r="B28" s="16" t="s">
        <v>130</v>
      </c>
      <c r="C28" s="1" t="s">
        <v>7</v>
      </c>
      <c r="D28" s="17" t="s">
        <v>7</v>
      </c>
      <c r="E28" s="35"/>
      <c r="F28" s="35"/>
    </row>
    <row r="29" spans="1:22" x14ac:dyDescent="0.25">
      <c r="A29" s="4" t="s">
        <v>49</v>
      </c>
      <c r="B29" s="18" t="s">
        <v>131</v>
      </c>
      <c r="C29" s="19" t="s">
        <v>132</v>
      </c>
      <c r="D29" s="20">
        <f>E29*E$2*4+F29*E$2*8</f>
        <v>272.40031265493394</v>
      </c>
      <c r="E29" s="21">
        <v>3.4478899703999991E-2</v>
      </c>
      <c r="F29" s="29">
        <v>3.7371679389165594E-2</v>
      </c>
    </row>
    <row r="30" spans="1:22" x14ac:dyDescent="0.25">
      <c r="A30" s="4" t="s">
        <v>56</v>
      </c>
      <c r="B30" s="18" t="s">
        <v>78</v>
      </c>
      <c r="C30" s="19" t="s">
        <v>132</v>
      </c>
      <c r="D30" s="20">
        <f t="shared" ref="D30:D55" si="0">E30*E$2*4+F30*E$2*8</f>
        <v>183.71840682429712</v>
      </c>
      <c r="E30" s="21">
        <v>2.3254042775999999E-2</v>
      </c>
      <c r="F30" s="29">
        <v>2.5205056964906401E-2</v>
      </c>
    </row>
    <row r="31" spans="1:22" x14ac:dyDescent="0.25">
      <c r="A31" s="4" t="s">
        <v>63</v>
      </c>
      <c r="B31" s="18" t="s">
        <v>133</v>
      </c>
      <c r="C31" s="19" t="s">
        <v>132</v>
      </c>
      <c r="D31" s="20">
        <f t="shared" si="0"/>
        <v>849.45706034729471</v>
      </c>
      <c r="E31" s="21">
        <v>0.10758793003799999</v>
      </c>
      <c r="F31" s="29">
        <v>0.11650616736818821</v>
      </c>
    </row>
    <row r="32" spans="1:22" x14ac:dyDescent="0.25">
      <c r="A32" s="4" t="s">
        <v>120</v>
      </c>
      <c r="B32" s="18" t="s">
        <v>82</v>
      </c>
      <c r="C32" s="19" t="s">
        <v>132</v>
      </c>
      <c r="D32" s="20">
        <f t="shared" si="0"/>
        <v>5577.2995257015446</v>
      </c>
      <c r="E32" s="21">
        <v>0.70662753293699998</v>
      </c>
      <c r="F32" s="29">
        <v>0.76482968295041431</v>
      </c>
    </row>
    <row r="33" spans="1:22" s="32" customFormat="1" x14ac:dyDescent="0.25">
      <c r="A33" s="4" t="s">
        <v>122</v>
      </c>
      <c r="B33" s="18" t="s">
        <v>134</v>
      </c>
      <c r="C33" s="19" t="s">
        <v>132</v>
      </c>
      <c r="D33" s="20">
        <f t="shared" si="0"/>
        <v>770.3534502907354</v>
      </c>
      <c r="E33" s="21">
        <v>9.7507007573999979E-2</v>
      </c>
      <c r="F33" s="29">
        <v>0.10568784550945859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x14ac:dyDescent="0.25">
      <c r="A34" s="4" t="s">
        <v>124</v>
      </c>
      <c r="B34" s="18" t="s">
        <v>80</v>
      </c>
      <c r="C34" s="19" t="s">
        <v>132</v>
      </c>
      <c r="D34" s="20">
        <f t="shared" si="0"/>
        <v>935.55901139129696</v>
      </c>
      <c r="E34" s="21">
        <v>0.11910212195249999</v>
      </c>
      <c r="F34" s="29">
        <v>0.12801088998431476</v>
      </c>
    </row>
    <row r="35" spans="1:22" x14ac:dyDescent="0.25">
      <c r="A35" s="4" t="s">
        <v>66</v>
      </c>
      <c r="B35" s="18" t="s">
        <v>81</v>
      </c>
      <c r="C35" s="19" t="s">
        <v>132</v>
      </c>
      <c r="D35" s="20">
        <f t="shared" si="0"/>
        <v>1643.2894833312212</v>
      </c>
      <c r="E35" s="21">
        <v>0.20799834158849997</v>
      </c>
      <c r="F35" s="29">
        <v>0.22544940244777514</v>
      </c>
    </row>
    <row r="36" spans="1:22" ht="31.5" x14ac:dyDescent="0.25">
      <c r="A36" s="4" t="s">
        <v>68</v>
      </c>
      <c r="B36" s="18" t="s">
        <v>135</v>
      </c>
      <c r="C36" s="19" t="s">
        <v>132</v>
      </c>
      <c r="D36" s="20">
        <f t="shared" si="0"/>
        <v>6.8289159037840177</v>
      </c>
      <c r="E36" s="21">
        <v>9.3279812249999993E-4</v>
      </c>
      <c r="F36" s="29">
        <v>9.0266988497775009E-4</v>
      </c>
    </row>
    <row r="37" spans="1:22" x14ac:dyDescent="0.25">
      <c r="A37" s="4" t="s">
        <v>69</v>
      </c>
      <c r="B37" s="18" t="s">
        <v>136</v>
      </c>
      <c r="C37" s="19" t="s">
        <v>132</v>
      </c>
      <c r="D37" s="20">
        <f t="shared" si="0"/>
        <v>1267.3710503053139</v>
      </c>
      <c r="E37" s="21">
        <v>0.16041670035299999</v>
      </c>
      <c r="F37" s="29">
        <v>0.17387566151261669</v>
      </c>
    </row>
    <row r="38" spans="1:22" x14ac:dyDescent="0.25">
      <c r="A38" s="4" t="s">
        <v>126</v>
      </c>
      <c r="B38" s="18" t="s">
        <v>137</v>
      </c>
      <c r="C38" s="19" t="s">
        <v>132</v>
      </c>
      <c r="D38" s="20">
        <f t="shared" si="0"/>
        <v>3086.5194069802747</v>
      </c>
      <c r="E38" s="21">
        <v>0.3908111338695</v>
      </c>
      <c r="F38" s="29">
        <v>0.4233834080011511</v>
      </c>
    </row>
    <row r="39" spans="1:22" ht="31.5" x14ac:dyDescent="0.25">
      <c r="A39" s="4" t="s">
        <v>138</v>
      </c>
      <c r="B39" s="18" t="s">
        <v>139</v>
      </c>
      <c r="C39" s="19" t="s">
        <v>132</v>
      </c>
      <c r="D39" s="20">
        <f t="shared" si="0"/>
        <v>39.257276784899766</v>
      </c>
      <c r="E39" s="21">
        <v>4.9689653279999992E-3</v>
      </c>
      <c r="F39" s="29">
        <v>5.3858615190191996E-3</v>
      </c>
    </row>
    <row r="40" spans="1:22" ht="31.5" x14ac:dyDescent="0.25">
      <c r="A40" s="4" t="s">
        <v>140</v>
      </c>
      <c r="B40" s="18" t="s">
        <v>141</v>
      </c>
      <c r="C40" s="19" t="s">
        <v>132</v>
      </c>
      <c r="D40" s="20">
        <f t="shared" si="0"/>
        <v>141.26390690818897</v>
      </c>
      <c r="E40" s="21">
        <v>1.7948823274499998E-2</v>
      </c>
      <c r="F40" s="29">
        <v>1.934633954723055E-2</v>
      </c>
    </row>
    <row r="41" spans="1:22" ht="31.5" x14ac:dyDescent="0.25">
      <c r="A41" s="4" t="s">
        <v>142</v>
      </c>
      <c r="B41" s="18" t="s">
        <v>143</v>
      </c>
      <c r="C41" s="19" t="s">
        <v>132</v>
      </c>
      <c r="D41" s="20">
        <f t="shared" si="0"/>
        <v>850.82733736913383</v>
      </c>
      <c r="E41" s="21">
        <v>0.10769293964699998</v>
      </c>
      <c r="F41" s="29">
        <v>0.1167283772833833</v>
      </c>
    </row>
    <row r="42" spans="1:22" x14ac:dyDescent="0.25">
      <c r="A42" s="4" t="s">
        <v>144</v>
      </c>
      <c r="B42" s="18" t="s">
        <v>145</v>
      </c>
      <c r="C42" s="19" t="s">
        <v>132</v>
      </c>
      <c r="D42" s="20">
        <f t="shared" si="0"/>
        <v>1540.6980747548555</v>
      </c>
      <c r="E42" s="21">
        <v>0.19501289802449998</v>
      </c>
      <c r="F42" s="29">
        <v>0.21137448016875554</v>
      </c>
    </row>
    <row r="43" spans="1:22" x14ac:dyDescent="0.25">
      <c r="A43" s="4" t="s">
        <v>146</v>
      </c>
      <c r="B43" s="18" t="s">
        <v>147</v>
      </c>
      <c r="C43" s="19" t="s">
        <v>132</v>
      </c>
      <c r="D43" s="20">
        <f t="shared" si="0"/>
        <v>3256.9683183680772</v>
      </c>
      <c r="E43" s="21">
        <v>0.41224873383449995</v>
      </c>
      <c r="F43" s="29">
        <v>0.44683640260321456</v>
      </c>
    </row>
    <row r="44" spans="1:22" x14ac:dyDescent="0.25">
      <c r="A44" s="4" t="s">
        <v>148</v>
      </c>
      <c r="B44" s="18" t="s">
        <v>117</v>
      </c>
      <c r="C44" s="19" t="s">
        <v>132</v>
      </c>
      <c r="D44" s="20">
        <f t="shared" si="0"/>
        <v>1546.8710660741426</v>
      </c>
      <c r="E44" s="21">
        <v>0.19647856405649999</v>
      </c>
      <c r="F44" s="29">
        <v>0.21187921558084036</v>
      </c>
    </row>
    <row r="45" spans="1:22" ht="31.5" x14ac:dyDescent="0.25">
      <c r="A45" s="4" t="s">
        <v>150</v>
      </c>
      <c r="B45" s="18" t="s">
        <v>229</v>
      </c>
      <c r="C45" s="19" t="s">
        <v>132</v>
      </c>
      <c r="D45" s="20">
        <f t="shared" si="0"/>
        <v>43.396589467480254</v>
      </c>
      <c r="E45" s="21">
        <v>5.4928962495000002E-3</v>
      </c>
      <c r="F45" s="29">
        <v>5.9537502448330504E-3</v>
      </c>
    </row>
    <row r="46" spans="1:22" x14ac:dyDescent="0.25">
      <c r="A46" s="4" t="s">
        <v>151</v>
      </c>
      <c r="B46" s="18" t="s">
        <v>149</v>
      </c>
      <c r="C46" s="19" t="s">
        <v>132</v>
      </c>
      <c r="D46" s="20">
        <f t="shared" si="0"/>
        <v>372.21158584747707</v>
      </c>
      <c r="E46" s="21">
        <v>4.7112449365499999E-2</v>
      </c>
      <c r="F46" s="29">
        <v>5.1065183867265454E-2</v>
      </c>
    </row>
    <row r="47" spans="1:22" x14ac:dyDescent="0.25">
      <c r="A47" s="4" t="s">
        <v>153</v>
      </c>
      <c r="B47" s="18" t="s">
        <v>79</v>
      </c>
      <c r="C47" s="19" t="s">
        <v>132</v>
      </c>
      <c r="D47" s="20">
        <f t="shared" si="0"/>
        <v>6565.4882899961813</v>
      </c>
      <c r="E47" s="21">
        <v>0.83102258603250001</v>
      </c>
      <c r="F47" s="29">
        <v>0.90074538100062684</v>
      </c>
    </row>
    <row r="48" spans="1:22" ht="31.5" x14ac:dyDescent="0.25">
      <c r="A48" s="4" t="s">
        <v>155</v>
      </c>
      <c r="B48" s="18" t="s">
        <v>152</v>
      </c>
      <c r="C48" s="19" t="s">
        <v>132</v>
      </c>
      <c r="D48" s="20">
        <f t="shared" si="0"/>
        <v>637.05699091970541</v>
      </c>
      <c r="E48" s="21">
        <v>8.0635091353499985E-2</v>
      </c>
      <c r="F48" s="29">
        <v>8.740037551805864E-2</v>
      </c>
    </row>
    <row r="49" spans="1:22" ht="31.5" x14ac:dyDescent="0.25">
      <c r="A49" s="4" t="s">
        <v>157</v>
      </c>
      <c r="B49" s="18" t="s">
        <v>154</v>
      </c>
      <c r="C49" s="19" t="s">
        <v>132</v>
      </c>
      <c r="D49" s="20">
        <f t="shared" si="0"/>
        <v>1385.6590566373845</v>
      </c>
      <c r="E49" s="21">
        <v>0.17552579569049997</v>
      </c>
      <c r="F49" s="29">
        <v>0.19003562994893297</v>
      </c>
    </row>
    <row r="50" spans="1:22" ht="31.5" x14ac:dyDescent="0.25">
      <c r="A50" s="4" t="s">
        <v>159</v>
      </c>
      <c r="B50" s="18" t="s">
        <v>156</v>
      </c>
      <c r="C50" s="19" t="s">
        <v>132</v>
      </c>
      <c r="D50" s="20">
        <f t="shared" si="0"/>
        <v>506.62892519865142</v>
      </c>
      <c r="E50" s="21">
        <v>6.4126240270499998E-2</v>
      </c>
      <c r="F50" s="29">
        <v>6.9506431829194956E-2</v>
      </c>
    </row>
    <row r="51" spans="1:22" ht="31.5" x14ac:dyDescent="0.25">
      <c r="A51" s="4" t="s">
        <v>161</v>
      </c>
      <c r="B51" s="18" t="s">
        <v>158</v>
      </c>
      <c r="C51" s="19" t="s">
        <v>132</v>
      </c>
      <c r="D51" s="20">
        <f t="shared" si="0"/>
        <v>980.57581444080915</v>
      </c>
      <c r="E51" s="21">
        <v>0.12411577222049998</v>
      </c>
      <c r="F51" s="29">
        <v>0.13452908550979994</v>
      </c>
    </row>
    <row r="52" spans="1:22" x14ac:dyDescent="0.25">
      <c r="A52" s="4" t="s">
        <v>163</v>
      </c>
      <c r="B52" s="18" t="s">
        <v>160</v>
      </c>
      <c r="C52" s="19" t="s">
        <v>132</v>
      </c>
      <c r="D52" s="20">
        <f t="shared" si="0"/>
        <v>199.34894576001147</v>
      </c>
      <c r="E52" s="21">
        <v>2.5232468494499994E-2</v>
      </c>
      <c r="F52" s="29">
        <v>2.7349472601188547E-2</v>
      </c>
    </row>
    <row r="53" spans="1:22" ht="31.5" x14ac:dyDescent="0.25">
      <c r="A53" s="4" t="s">
        <v>166</v>
      </c>
      <c r="B53" s="18" t="s">
        <v>162</v>
      </c>
      <c r="C53" s="19" t="s">
        <v>132</v>
      </c>
      <c r="D53" s="20">
        <f t="shared" si="0"/>
        <v>2547.1953419648307</v>
      </c>
      <c r="E53" s="21">
        <v>0.32240966196449994</v>
      </c>
      <c r="F53" s="29">
        <v>0.34945983260332153</v>
      </c>
    </row>
    <row r="54" spans="1:22" x14ac:dyDescent="0.25">
      <c r="A54" s="4" t="s">
        <v>230</v>
      </c>
      <c r="B54" s="18" t="s">
        <v>164</v>
      </c>
      <c r="C54" s="19" t="s">
        <v>165</v>
      </c>
      <c r="D54" s="20">
        <f t="shared" si="0"/>
        <v>4620.6445148031898</v>
      </c>
      <c r="E54" s="21">
        <v>0.58492363035299988</v>
      </c>
      <c r="F54" s="29">
        <v>0.63389033293961672</v>
      </c>
    </row>
    <row r="55" spans="1:22" x14ac:dyDescent="0.25">
      <c r="A55" s="4" t="s">
        <v>231</v>
      </c>
      <c r="B55" s="18" t="s">
        <v>167</v>
      </c>
      <c r="C55" s="19" t="s">
        <v>58</v>
      </c>
      <c r="D55" s="20">
        <f t="shared" si="0"/>
        <v>3239.1666260849956</v>
      </c>
      <c r="E55" s="21">
        <v>0.40999549573499988</v>
      </c>
      <c r="F55" s="29">
        <v>0.44439411782716642</v>
      </c>
    </row>
    <row r="56" spans="1:22" x14ac:dyDescent="0.25">
      <c r="A56" s="13" t="s">
        <v>168</v>
      </c>
      <c r="B56" s="22" t="s">
        <v>169</v>
      </c>
      <c r="C56" s="1" t="s">
        <v>7</v>
      </c>
      <c r="D56" s="17" t="s">
        <v>7</v>
      </c>
      <c r="E56" s="21"/>
      <c r="F56" s="29"/>
    </row>
    <row r="57" spans="1:22" ht="31.5" x14ac:dyDescent="0.25">
      <c r="A57" s="4" t="s">
        <v>170</v>
      </c>
      <c r="B57" s="18" t="s">
        <v>171</v>
      </c>
      <c r="C57" s="1" t="s">
        <v>7</v>
      </c>
      <c r="D57" s="17" t="s">
        <v>7</v>
      </c>
      <c r="E57" s="21"/>
      <c r="F57" s="29"/>
    </row>
    <row r="58" spans="1:22" ht="31.5" x14ac:dyDescent="0.25">
      <c r="A58" s="4" t="s">
        <v>172</v>
      </c>
      <c r="B58" s="18" t="s">
        <v>73</v>
      </c>
      <c r="C58" s="23" t="s">
        <v>173</v>
      </c>
      <c r="D58" s="20">
        <f t="shared" ref="D58:D65" si="1">E58*E$2*4+F58*E$2*8</f>
        <v>1403.3064318343218</v>
      </c>
      <c r="E58" s="21">
        <v>0.17762263649999999</v>
      </c>
      <c r="F58" s="29">
        <v>0.19252517570235</v>
      </c>
    </row>
    <row r="59" spans="1:22" ht="31.5" x14ac:dyDescent="0.25">
      <c r="A59" s="4" t="s">
        <v>174</v>
      </c>
      <c r="B59" s="18" t="s">
        <v>175</v>
      </c>
      <c r="C59" s="23" t="s">
        <v>75</v>
      </c>
      <c r="D59" s="20">
        <f t="shared" si="1"/>
        <v>2656.57381120837</v>
      </c>
      <c r="E59" s="21">
        <v>0.33625417349999998</v>
      </c>
      <c r="F59" s="29">
        <v>0.36446589865665002</v>
      </c>
    </row>
    <row r="60" spans="1:22" x14ac:dyDescent="0.25">
      <c r="A60" s="4" t="s">
        <v>176</v>
      </c>
      <c r="B60" s="18" t="s">
        <v>177</v>
      </c>
      <c r="C60" s="23" t="s">
        <v>60</v>
      </c>
      <c r="D60" s="20">
        <f t="shared" si="1"/>
        <v>679.58864937888541</v>
      </c>
      <c r="E60" s="21">
        <v>8.6018509499999993E-2</v>
      </c>
      <c r="F60" s="29">
        <v>9.3235462447049999E-2</v>
      </c>
    </row>
    <row r="61" spans="1:22" s="32" customFormat="1" ht="24.75" customHeight="1" x14ac:dyDescent="0.25">
      <c r="A61" s="4" t="s">
        <v>178</v>
      </c>
      <c r="B61" s="18" t="s">
        <v>76</v>
      </c>
      <c r="C61" s="23" t="s">
        <v>60</v>
      </c>
      <c r="D61" s="20">
        <f t="shared" si="1"/>
        <v>1394.4806052190115</v>
      </c>
      <c r="E61" s="21">
        <v>0.17650551299999998</v>
      </c>
      <c r="F61" s="29">
        <v>0.19131432554069999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x14ac:dyDescent="0.25">
      <c r="A62" s="4" t="s">
        <v>179</v>
      </c>
      <c r="B62" s="18" t="s">
        <v>118</v>
      </c>
      <c r="C62" s="23" t="s">
        <v>132</v>
      </c>
      <c r="D62" s="20">
        <f t="shared" si="1"/>
        <v>361.85889122771823</v>
      </c>
      <c r="E62" s="21">
        <v>4.5802063499999997E-2</v>
      </c>
      <c r="F62" s="29">
        <v>4.9644856627650003E-2</v>
      </c>
    </row>
    <row r="63" spans="1:22" ht="31.5" x14ac:dyDescent="0.25">
      <c r="A63" s="4" t="s">
        <v>180</v>
      </c>
      <c r="B63" s="18" t="s">
        <v>181</v>
      </c>
      <c r="C63" s="23" t="s">
        <v>132</v>
      </c>
      <c r="D63" s="20">
        <f t="shared" si="1"/>
        <v>1906.3785489070031</v>
      </c>
      <c r="E63" s="21">
        <v>0.24129867599999996</v>
      </c>
      <c r="F63" s="29">
        <v>0.26154363491639998</v>
      </c>
    </row>
    <row r="64" spans="1:22" x14ac:dyDescent="0.25">
      <c r="A64" s="4" t="s">
        <v>182</v>
      </c>
      <c r="B64" s="18" t="s">
        <v>183</v>
      </c>
      <c r="C64" s="23" t="s">
        <v>74</v>
      </c>
      <c r="D64" s="20">
        <f t="shared" si="1"/>
        <v>388.33637107364871</v>
      </c>
      <c r="E64" s="21">
        <v>4.9153433999999989E-2</v>
      </c>
      <c r="F64" s="29">
        <v>5.3277407112599991E-2</v>
      </c>
    </row>
    <row r="65" spans="1:22" x14ac:dyDescent="0.25">
      <c r="A65" s="4" t="s">
        <v>184</v>
      </c>
      <c r="B65" s="18" t="s">
        <v>185</v>
      </c>
      <c r="C65" s="23" t="s">
        <v>70</v>
      </c>
      <c r="D65" s="20">
        <f t="shared" si="1"/>
        <v>300.07810492054682</v>
      </c>
      <c r="E65" s="21">
        <v>3.7982199000000001E-2</v>
      </c>
      <c r="F65" s="29">
        <v>4.1168905496100007E-2</v>
      </c>
    </row>
    <row r="66" spans="1:22" ht="31.5" x14ac:dyDescent="0.25">
      <c r="A66" s="4" t="s">
        <v>57</v>
      </c>
      <c r="B66" s="18" t="s">
        <v>186</v>
      </c>
      <c r="C66" s="1" t="s">
        <v>7</v>
      </c>
      <c r="D66" s="17" t="s">
        <v>7</v>
      </c>
      <c r="E66" s="21"/>
      <c r="F66" s="29"/>
    </row>
    <row r="67" spans="1:22" s="32" customFormat="1" ht="28.5" customHeight="1" x14ac:dyDescent="0.25">
      <c r="A67" s="4" t="s">
        <v>187</v>
      </c>
      <c r="B67" s="18" t="s">
        <v>188</v>
      </c>
      <c r="C67" s="23" t="s">
        <v>75</v>
      </c>
      <c r="D67" s="20">
        <f t="shared" ref="D67:D72" si="2">E67*E$2*4+F67*E$2*8</f>
        <v>2365.3215329031336</v>
      </c>
      <c r="E67" s="21">
        <v>0.29938909799999996</v>
      </c>
      <c r="F67" s="29">
        <v>0.32450784332220001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x14ac:dyDescent="0.25">
      <c r="A68" s="4" t="s">
        <v>189</v>
      </c>
      <c r="B68" s="18" t="s">
        <v>190</v>
      </c>
      <c r="C68" s="23" t="s">
        <v>75</v>
      </c>
      <c r="D68" s="20">
        <f t="shared" si="2"/>
        <v>5666.1806870291484</v>
      </c>
      <c r="E68" s="21">
        <v>0.71719328699999996</v>
      </c>
      <c r="F68" s="29">
        <v>0.77736580377929998</v>
      </c>
    </row>
    <row r="69" spans="1:22" x14ac:dyDescent="0.25">
      <c r="A69" s="4" t="s">
        <v>191</v>
      </c>
      <c r="B69" s="18" t="s">
        <v>77</v>
      </c>
      <c r="C69" s="23" t="s">
        <v>192</v>
      </c>
      <c r="D69" s="20">
        <f t="shared" si="2"/>
        <v>503.07211707268141</v>
      </c>
      <c r="E69" s="21">
        <v>6.3676039500000003E-2</v>
      </c>
      <c r="F69" s="29">
        <v>6.9018459214050004E-2</v>
      </c>
    </row>
    <row r="70" spans="1:22" x14ac:dyDescent="0.25">
      <c r="A70" s="4" t="s">
        <v>193</v>
      </c>
      <c r="B70" s="18" t="s">
        <v>194</v>
      </c>
      <c r="C70" s="23" t="s">
        <v>74</v>
      </c>
      <c r="D70" s="20">
        <f t="shared" si="2"/>
        <v>211.81983876744479</v>
      </c>
      <c r="E70" s="21">
        <v>2.6810964E-2</v>
      </c>
      <c r="F70" s="29">
        <v>2.9060403879600002E-2</v>
      </c>
    </row>
    <row r="71" spans="1:22" x14ac:dyDescent="0.25">
      <c r="A71" s="4" t="s">
        <v>195</v>
      </c>
      <c r="B71" s="18" t="s">
        <v>196</v>
      </c>
      <c r="C71" s="23" t="s">
        <v>59</v>
      </c>
      <c r="D71" s="20">
        <f t="shared" si="2"/>
        <v>2506.534758748096</v>
      </c>
      <c r="E71" s="21">
        <v>0.31726307399999992</v>
      </c>
      <c r="F71" s="29">
        <v>0.34388144590859993</v>
      </c>
    </row>
    <row r="72" spans="1:22" x14ac:dyDescent="0.25">
      <c r="A72" s="4" t="s">
        <v>197</v>
      </c>
      <c r="B72" s="18" t="s">
        <v>198</v>
      </c>
      <c r="C72" s="23" t="s">
        <v>75</v>
      </c>
      <c r="D72" s="20">
        <f t="shared" si="2"/>
        <v>105.9099193837224</v>
      </c>
      <c r="E72" s="21">
        <v>1.3405482E-2</v>
      </c>
      <c r="F72" s="29">
        <v>1.4530201939800001E-2</v>
      </c>
    </row>
    <row r="73" spans="1:22" s="32" customFormat="1" x14ac:dyDescent="0.25">
      <c r="A73" s="13" t="s">
        <v>199</v>
      </c>
      <c r="B73" s="22" t="s">
        <v>200</v>
      </c>
      <c r="C73" s="1" t="s">
        <v>7</v>
      </c>
      <c r="D73" s="17" t="s">
        <v>7</v>
      </c>
      <c r="E73" s="21"/>
      <c r="F73" s="29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x14ac:dyDescent="0.25">
      <c r="A74" s="4" t="s">
        <v>51</v>
      </c>
      <c r="B74" s="24" t="s">
        <v>72</v>
      </c>
      <c r="C74" s="19" t="s">
        <v>201</v>
      </c>
      <c r="D74" s="20">
        <f t="shared" ref="D74:D75" si="3">E74*E$2*4+F74*E$2*8</f>
        <v>1427.7981006918076</v>
      </c>
      <c r="E74" s="21">
        <v>0.18072265421249997</v>
      </c>
      <c r="F74" s="29">
        <v>0.19588528490092874</v>
      </c>
    </row>
    <row r="75" spans="1:22" x14ac:dyDescent="0.25">
      <c r="A75" s="4" t="s">
        <v>202</v>
      </c>
      <c r="B75" s="24" t="s">
        <v>71</v>
      </c>
      <c r="C75" s="19" t="s">
        <v>132</v>
      </c>
      <c r="D75" s="20">
        <f t="shared" si="3"/>
        <v>262.61247093855502</v>
      </c>
      <c r="E75" s="21">
        <v>3.32400097425E-2</v>
      </c>
      <c r="F75" s="29">
        <v>3.6028846559895751E-2</v>
      </c>
    </row>
    <row r="76" spans="1:22" ht="31.5" x14ac:dyDescent="0.25">
      <c r="A76" s="13" t="s">
        <v>203</v>
      </c>
      <c r="B76" s="22" t="s">
        <v>204</v>
      </c>
      <c r="C76" s="1" t="s">
        <v>7</v>
      </c>
      <c r="D76" s="17" t="s">
        <v>7</v>
      </c>
      <c r="E76" s="25"/>
      <c r="F76" s="30"/>
    </row>
    <row r="77" spans="1:22" ht="31.5" x14ac:dyDescent="0.25">
      <c r="A77" s="4" t="s">
        <v>52</v>
      </c>
      <c r="B77" s="26" t="s">
        <v>205</v>
      </c>
      <c r="C77" s="27" t="s">
        <v>206</v>
      </c>
      <c r="D77" s="20">
        <f t="shared" ref="D77:D78" si="4">E77*E$2*4+F77*E$2*8</f>
        <v>206.31252295949125</v>
      </c>
      <c r="E77" s="25">
        <v>2.6113878936E-2</v>
      </c>
      <c r="F77" s="30">
        <v>2.8304833378730403E-2</v>
      </c>
    </row>
    <row r="78" spans="1:22" s="32" customFormat="1" x14ac:dyDescent="0.25">
      <c r="A78" s="4" t="s">
        <v>207</v>
      </c>
      <c r="B78" s="26" t="s">
        <v>208</v>
      </c>
      <c r="C78" s="23" t="s">
        <v>132</v>
      </c>
      <c r="D78" s="20">
        <f t="shared" si="4"/>
        <v>550.12259875890004</v>
      </c>
      <c r="E78" s="25">
        <v>6.9631424878499978E-2</v>
      </c>
      <c r="F78" s="30">
        <v>7.5473501425806139E-2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x14ac:dyDescent="0.25">
      <c r="A79" s="13" t="s">
        <v>209</v>
      </c>
      <c r="B79" s="22" t="s">
        <v>210</v>
      </c>
      <c r="C79" s="1" t="s">
        <v>7</v>
      </c>
      <c r="D79" s="17" t="s">
        <v>7</v>
      </c>
      <c r="E79" s="21"/>
      <c r="F79" s="29"/>
    </row>
    <row r="80" spans="1:22" ht="31.5" x14ac:dyDescent="0.25">
      <c r="A80" s="4" t="s">
        <v>54</v>
      </c>
      <c r="B80" s="18" t="s">
        <v>211</v>
      </c>
      <c r="C80" s="23" t="s">
        <v>61</v>
      </c>
      <c r="D80" s="20">
        <f t="shared" ref="D80:D84" si="5">E80*E$2*4+F80*E$2*8</f>
        <v>6274.2801408240211</v>
      </c>
      <c r="E80" s="21">
        <v>0.79416309614999991</v>
      </c>
      <c r="F80" s="29">
        <v>0.86079337991698501</v>
      </c>
    </row>
    <row r="81" spans="1:22" ht="31.5" x14ac:dyDescent="0.25">
      <c r="A81" s="4" t="s">
        <v>212</v>
      </c>
      <c r="B81" s="18" t="s">
        <v>213</v>
      </c>
      <c r="C81" s="23" t="s">
        <v>60</v>
      </c>
      <c r="D81" s="20">
        <f t="shared" si="5"/>
        <v>2505.6521760865658</v>
      </c>
      <c r="E81" s="21">
        <v>0.31715136164999996</v>
      </c>
      <c r="F81" s="29">
        <v>0.343760360892435</v>
      </c>
    </row>
    <row r="82" spans="1:22" x14ac:dyDescent="0.25">
      <c r="A82" s="4" t="s">
        <v>64</v>
      </c>
      <c r="B82" s="18" t="s">
        <v>214</v>
      </c>
      <c r="C82" s="23" t="s">
        <v>58</v>
      </c>
      <c r="D82" s="20">
        <f t="shared" si="5"/>
        <v>476.59463722675076</v>
      </c>
      <c r="E82" s="21">
        <v>6.032466899999999E-2</v>
      </c>
      <c r="F82" s="29">
        <v>6.5385908729099995E-2</v>
      </c>
    </row>
    <row r="83" spans="1:22" x14ac:dyDescent="0.25">
      <c r="A83" s="4" t="s">
        <v>121</v>
      </c>
      <c r="B83" s="18" t="s">
        <v>215</v>
      </c>
      <c r="C83" s="23" t="s">
        <v>59</v>
      </c>
      <c r="D83" s="20">
        <f t="shared" si="5"/>
        <v>227.70632667500314</v>
      </c>
      <c r="E83" s="21">
        <v>2.8821786299999996E-2</v>
      </c>
      <c r="F83" s="29">
        <v>3.1239934170569996E-2</v>
      </c>
    </row>
    <row r="84" spans="1:22" s="32" customFormat="1" x14ac:dyDescent="0.25">
      <c r="A84" s="4" t="s">
        <v>123</v>
      </c>
      <c r="B84" s="18" t="s">
        <v>216</v>
      </c>
      <c r="C84" s="23" t="s">
        <v>62</v>
      </c>
      <c r="D84" s="20">
        <f t="shared" si="5"/>
        <v>95.318927445350155</v>
      </c>
      <c r="E84" s="21">
        <v>1.2064933799999998E-2</v>
      </c>
      <c r="F84" s="29">
        <v>1.307718174582E-2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x14ac:dyDescent="0.25">
      <c r="A85" s="4" t="s">
        <v>125</v>
      </c>
      <c r="B85" s="18" t="s">
        <v>217</v>
      </c>
      <c r="C85" s="1" t="s">
        <v>7</v>
      </c>
      <c r="D85" s="17" t="s">
        <v>7</v>
      </c>
      <c r="E85" s="21"/>
      <c r="F85" s="29"/>
    </row>
    <row r="86" spans="1:22" x14ac:dyDescent="0.25">
      <c r="A86" s="4" t="s">
        <v>218</v>
      </c>
      <c r="B86" s="18" t="s">
        <v>219</v>
      </c>
      <c r="C86" s="23" t="s">
        <v>62</v>
      </c>
      <c r="D86" s="20">
        <f t="shared" ref="D86:D88" si="6">E86*E$2*4+F86*E$2*8</f>
        <v>29.125227830523659</v>
      </c>
      <c r="E86" s="21">
        <v>3.6865075499999994E-3</v>
      </c>
      <c r="F86" s="29">
        <v>3.9958055334449998E-3</v>
      </c>
    </row>
    <row r="87" spans="1:22" x14ac:dyDescent="0.25">
      <c r="A87" s="4" t="s">
        <v>220</v>
      </c>
      <c r="B87" s="24" t="s">
        <v>221</v>
      </c>
      <c r="C87" s="19" t="s">
        <v>62</v>
      </c>
      <c r="D87" s="20">
        <f t="shared" si="6"/>
        <v>24.71231452286856</v>
      </c>
      <c r="E87" s="21">
        <v>3.1279457999999999E-3</v>
      </c>
      <c r="F87" s="29">
        <v>3.3903804526200002E-3</v>
      </c>
    </row>
    <row r="88" spans="1:22" x14ac:dyDescent="0.25">
      <c r="A88" s="4" t="s">
        <v>222</v>
      </c>
      <c r="B88" s="18" t="s">
        <v>223</v>
      </c>
      <c r="C88" s="23" t="s">
        <v>62</v>
      </c>
      <c r="D88" s="20">
        <f t="shared" si="6"/>
        <v>0.88258266153102005</v>
      </c>
      <c r="E88" s="21">
        <v>1.1171235E-4</v>
      </c>
      <c r="F88" s="29">
        <v>1.2108501616500001E-4</v>
      </c>
    </row>
    <row r="89" spans="1:22" x14ac:dyDescent="0.25">
      <c r="A89" s="13" t="s">
        <v>224</v>
      </c>
      <c r="B89" s="22" t="s">
        <v>225</v>
      </c>
      <c r="C89" s="1" t="s">
        <v>7</v>
      </c>
      <c r="D89" s="17" t="s">
        <v>7</v>
      </c>
      <c r="E89" s="21"/>
      <c r="F89" s="29"/>
    </row>
    <row r="90" spans="1:22" x14ac:dyDescent="0.25">
      <c r="A90" s="4" t="s">
        <v>55</v>
      </c>
      <c r="B90" s="24" t="s">
        <v>226</v>
      </c>
      <c r="C90" s="19" t="s">
        <v>53</v>
      </c>
      <c r="D90" s="20">
        <f t="shared" ref="D90:D92" si="7">E90*E$2*4+F90*E$2*8</f>
        <v>7810.8565545495276</v>
      </c>
      <c r="E90" s="25">
        <v>0.98865429749999989</v>
      </c>
      <c r="F90" s="29">
        <v>1.0716023930602501</v>
      </c>
    </row>
    <row r="91" spans="1:22" x14ac:dyDescent="0.25">
      <c r="A91" s="4" t="s">
        <v>227</v>
      </c>
      <c r="B91" s="24" t="s">
        <v>67</v>
      </c>
      <c r="C91" s="1"/>
      <c r="D91" s="20">
        <f t="shared" si="7"/>
        <v>10815.167934401119</v>
      </c>
      <c r="E91" s="21">
        <v>1.3689231368999999</v>
      </c>
      <c r="F91" s="29">
        <v>1.4837757880859099</v>
      </c>
    </row>
    <row r="92" spans="1:22" x14ac:dyDescent="0.25">
      <c r="A92" s="4" t="s">
        <v>65</v>
      </c>
      <c r="B92" s="24" t="s">
        <v>228</v>
      </c>
      <c r="C92" s="1"/>
      <c r="D92" s="20">
        <f t="shared" si="7"/>
        <v>6913.711279103245</v>
      </c>
      <c r="E92" s="25">
        <v>0.87509869372499993</v>
      </c>
      <c r="F92" s="30">
        <v>0.94851947412852755</v>
      </c>
    </row>
    <row r="93" spans="1:22" x14ac:dyDescent="0.25">
      <c r="A93" s="4"/>
      <c r="B93" s="2" t="s">
        <v>83</v>
      </c>
      <c r="C93" s="1" t="s">
        <v>15</v>
      </c>
      <c r="D93" s="6">
        <f>SUM(D29:D55)+SUM(D58:D65)+SUM(D67:D72)+SUM(D77:D78)+SUM(D74:D75)+SUM(D80:D84)+SUM(D86:D88)+SUM(D90:D92)</f>
        <v>101136.34934745971</v>
      </c>
      <c r="E93" s="28">
        <f t="shared" ref="E93:F93" si="8">SUM(E29:E55)+SUM(E58:E65)+SUM(E67:E72)+SUM(E77:E78)+SUM(E74:E75)+SUM(E80:E84)+SUM(E86:E88)+SUM(E90:E92)</f>
        <v>12.803870778803997</v>
      </c>
      <c r="F93" s="28">
        <f t="shared" si="8"/>
        <v>13.873996717145657</v>
      </c>
    </row>
    <row r="94" spans="1:22" x14ac:dyDescent="0.25">
      <c r="A94" s="34" t="s">
        <v>84</v>
      </c>
      <c r="B94" s="34"/>
      <c r="C94" s="34"/>
      <c r="D94" s="34"/>
    </row>
    <row r="95" spans="1:22" x14ac:dyDescent="0.25">
      <c r="A95" s="4" t="s">
        <v>85</v>
      </c>
      <c r="B95" s="1" t="s">
        <v>86</v>
      </c>
      <c r="C95" s="1" t="s">
        <v>87</v>
      </c>
      <c r="D95" s="1">
        <v>0</v>
      </c>
      <c r="E95" s="14" t="s">
        <v>119</v>
      </c>
    </row>
    <row r="96" spans="1:22" x14ac:dyDescent="0.25">
      <c r="A96" s="4" t="s">
        <v>88</v>
      </c>
      <c r="B96" s="1" t="s">
        <v>89</v>
      </c>
      <c r="C96" s="1" t="s">
        <v>87</v>
      </c>
      <c r="D96" s="1">
        <v>0</v>
      </c>
      <c r="E96" s="14" t="s">
        <v>119</v>
      </c>
    </row>
    <row r="97" spans="1:5" x14ac:dyDescent="0.25">
      <c r="A97" s="4" t="s">
        <v>90</v>
      </c>
      <c r="B97" s="1" t="s">
        <v>91</v>
      </c>
      <c r="C97" s="1" t="s">
        <v>87</v>
      </c>
      <c r="D97" s="1">
        <v>0</v>
      </c>
      <c r="E97" s="14" t="s">
        <v>119</v>
      </c>
    </row>
    <row r="98" spans="1:5" x14ac:dyDescent="0.25">
      <c r="A98" s="4" t="s">
        <v>92</v>
      </c>
      <c r="B98" s="1" t="s">
        <v>93</v>
      </c>
      <c r="C98" s="1" t="s">
        <v>15</v>
      </c>
      <c r="D98" s="1">
        <v>-8914.17</v>
      </c>
      <c r="E98" s="14" t="s">
        <v>119</v>
      </c>
    </row>
    <row r="99" spans="1:5" x14ac:dyDescent="0.25">
      <c r="A99" s="34" t="s">
        <v>94</v>
      </c>
      <c r="B99" s="34"/>
      <c r="C99" s="34"/>
      <c r="D99" s="34"/>
    </row>
    <row r="100" spans="1:5" ht="31.5" x14ac:dyDescent="0.25">
      <c r="A100" s="4" t="s">
        <v>95</v>
      </c>
      <c r="B100" s="1" t="s">
        <v>14</v>
      </c>
      <c r="C100" s="1" t="s">
        <v>15</v>
      </c>
      <c r="D100" s="1">
        <v>0</v>
      </c>
      <c r="E100" s="14" t="s">
        <v>96</v>
      </c>
    </row>
    <row r="101" spans="1:5" ht="31.5" x14ac:dyDescent="0.25">
      <c r="A101" s="4" t="s">
        <v>97</v>
      </c>
      <c r="B101" s="1" t="s">
        <v>17</v>
      </c>
      <c r="C101" s="1" t="s">
        <v>15</v>
      </c>
      <c r="D101" s="1">
        <v>0</v>
      </c>
      <c r="E101" s="14" t="s">
        <v>96</v>
      </c>
    </row>
    <row r="102" spans="1:5" ht="31.5" x14ac:dyDescent="0.25">
      <c r="A102" s="4" t="s">
        <v>98</v>
      </c>
      <c r="B102" s="1" t="s">
        <v>19</v>
      </c>
      <c r="C102" s="1" t="s">
        <v>15</v>
      </c>
      <c r="D102" s="1">
        <v>0</v>
      </c>
      <c r="E102" s="14" t="s">
        <v>96</v>
      </c>
    </row>
    <row r="103" spans="1:5" ht="31.5" x14ac:dyDescent="0.25">
      <c r="A103" s="4" t="s">
        <v>99</v>
      </c>
      <c r="B103" s="1" t="s">
        <v>43</v>
      </c>
      <c r="C103" s="1" t="s">
        <v>15</v>
      </c>
      <c r="D103" s="1">
        <v>0</v>
      </c>
      <c r="E103" s="14" t="s">
        <v>96</v>
      </c>
    </row>
    <row r="104" spans="1:5" ht="31.5" x14ac:dyDescent="0.25">
      <c r="A104" s="4" t="s">
        <v>100</v>
      </c>
      <c r="B104" s="1" t="s">
        <v>101</v>
      </c>
      <c r="C104" s="1" t="s">
        <v>15</v>
      </c>
      <c r="D104" s="1">
        <v>0</v>
      </c>
      <c r="E104" s="14" t="s">
        <v>96</v>
      </c>
    </row>
    <row r="105" spans="1:5" ht="31.5" x14ac:dyDescent="0.25">
      <c r="A105" s="4" t="s">
        <v>102</v>
      </c>
      <c r="B105" s="1" t="s">
        <v>47</v>
      </c>
      <c r="C105" s="1" t="s">
        <v>15</v>
      </c>
      <c r="D105" s="1">
        <v>0</v>
      </c>
      <c r="E105" s="14" t="s">
        <v>96</v>
      </c>
    </row>
    <row r="106" spans="1:5" x14ac:dyDescent="0.25">
      <c r="A106" s="34" t="s">
        <v>103</v>
      </c>
      <c r="B106" s="34"/>
      <c r="C106" s="34"/>
      <c r="D106" s="34"/>
      <c r="E106" s="5"/>
    </row>
    <row r="107" spans="1:5" ht="31.5" x14ac:dyDescent="0.25">
      <c r="A107" s="4" t="s">
        <v>104</v>
      </c>
      <c r="B107" s="1" t="s">
        <v>86</v>
      </c>
      <c r="C107" s="1" t="s">
        <v>87</v>
      </c>
      <c r="D107" s="1">
        <v>0</v>
      </c>
      <c r="E107" s="14" t="s">
        <v>96</v>
      </c>
    </row>
    <row r="108" spans="1:5" ht="31.5" x14ac:dyDescent="0.25">
      <c r="A108" s="4" t="s">
        <v>105</v>
      </c>
      <c r="B108" s="1" t="s">
        <v>89</v>
      </c>
      <c r="C108" s="1" t="s">
        <v>87</v>
      </c>
      <c r="D108" s="1">
        <v>0</v>
      </c>
      <c r="E108" s="14" t="s">
        <v>96</v>
      </c>
    </row>
    <row r="109" spans="1:5" ht="31.5" x14ac:dyDescent="0.25">
      <c r="A109" s="4" t="s">
        <v>106</v>
      </c>
      <c r="B109" s="1" t="s">
        <v>107</v>
      </c>
      <c r="C109" s="1" t="s">
        <v>87</v>
      </c>
      <c r="D109" s="1">
        <v>0</v>
      </c>
      <c r="E109" s="14" t="s">
        <v>96</v>
      </c>
    </row>
    <row r="110" spans="1:5" ht="31.5" x14ac:dyDescent="0.25">
      <c r="A110" s="4" t="s">
        <v>108</v>
      </c>
      <c r="B110" s="1" t="s">
        <v>93</v>
      </c>
      <c r="C110" s="1" t="s">
        <v>15</v>
      </c>
      <c r="D110" s="1">
        <v>0</v>
      </c>
      <c r="E110" s="14" t="s">
        <v>96</v>
      </c>
    </row>
    <row r="111" spans="1:5" x14ac:dyDescent="0.25">
      <c r="A111" s="34" t="s">
        <v>109</v>
      </c>
      <c r="B111" s="34"/>
      <c r="C111" s="34"/>
      <c r="D111" s="34"/>
    </row>
    <row r="112" spans="1:5" x14ac:dyDescent="0.25">
      <c r="A112" s="4" t="s">
        <v>110</v>
      </c>
      <c r="B112" s="1" t="s">
        <v>111</v>
      </c>
      <c r="C112" s="1" t="s">
        <v>87</v>
      </c>
      <c r="D112" s="1">
        <v>1</v>
      </c>
      <c r="E112" s="14" t="s">
        <v>112</v>
      </c>
    </row>
    <row r="113" spans="1:5" x14ac:dyDescent="0.25">
      <c r="A113" s="4" t="s">
        <v>113</v>
      </c>
      <c r="B113" s="1" t="s">
        <v>114</v>
      </c>
      <c r="C113" s="1" t="s">
        <v>87</v>
      </c>
      <c r="D113" s="1">
        <v>0</v>
      </c>
      <c r="E113" s="14" t="s">
        <v>112</v>
      </c>
    </row>
    <row r="114" spans="1:5" ht="31.5" x14ac:dyDescent="0.25">
      <c r="A114" s="4" t="s">
        <v>115</v>
      </c>
      <c r="B114" s="1" t="s">
        <v>116</v>
      </c>
      <c r="C114" s="1" t="s">
        <v>15</v>
      </c>
      <c r="D114" s="1">
        <v>0</v>
      </c>
      <c r="E114" s="14" t="s">
        <v>112</v>
      </c>
    </row>
  </sheetData>
  <sheetProtection password="CC29" sheet="1" objects="1" scenarios="1" selectLockedCells="1" selectUnlockedCells="1"/>
  <mergeCells count="9">
    <mergeCell ref="A106:D106"/>
    <mergeCell ref="A111:D111"/>
    <mergeCell ref="E27:E28"/>
    <mergeCell ref="F27:F28"/>
    <mergeCell ref="A2:D2"/>
    <mergeCell ref="A8:D8"/>
    <mergeCell ref="A26:D26"/>
    <mergeCell ref="A94:D94"/>
    <mergeCell ref="A99:D99"/>
  </mergeCells>
  <pageMargins left="0.7" right="0.7" top="0.75" bottom="0.75" header="0.3" footer="0.3"/>
  <pageSetup paperSize="9" scale="53" orientation="portrait" horizontalDpi="180" verticalDpi="180" r:id="rId1"/>
  <rowBreaks count="1" manualBreakCount="1">
    <brk id="6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2023-03-22T11:13:22Z</dcterms:modified>
</cp:coreProperties>
</file>