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Лист1!$A$1:$D$113</definedName>
  </definedNames>
  <calcPr calcId="162913"/>
</workbook>
</file>

<file path=xl/calcChain.xml><?xml version="1.0" encoding="utf-8"?>
<calcChain xmlns="http://schemas.openxmlformats.org/spreadsheetml/2006/main">
  <c r="D92" i="1" l="1"/>
  <c r="D15" i="1" l="1"/>
  <c r="D11" i="1" l="1"/>
  <c r="D10" i="1"/>
  <c r="D9" i="1"/>
  <c r="D91" i="1" l="1"/>
  <c r="D90" i="1"/>
  <c r="D89" i="1"/>
  <c r="D87" i="1"/>
  <c r="D86" i="1"/>
  <c r="D85" i="1"/>
  <c r="D83" i="1"/>
  <c r="D82" i="1"/>
  <c r="D81" i="1"/>
  <c r="D80" i="1"/>
  <c r="D79" i="1"/>
  <c r="D77" i="1"/>
  <c r="D76" i="1"/>
  <c r="D75" i="1"/>
  <c r="D73" i="1"/>
  <c r="D72" i="1"/>
  <c r="D70" i="1"/>
  <c r="D69" i="1"/>
  <c r="D68" i="1"/>
  <c r="D67" i="1"/>
  <c r="D66" i="1"/>
  <c r="D65" i="1"/>
  <c r="D63" i="1"/>
  <c r="D62" i="1"/>
  <c r="D61" i="1"/>
  <c r="D60" i="1"/>
  <c r="D59" i="1"/>
  <c r="D58" i="1"/>
  <c r="D57" i="1"/>
  <c r="D56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29" i="1"/>
  <c r="F92" i="1" l="1"/>
  <c r="E92" i="1"/>
  <c r="D23" i="1" l="1"/>
  <c r="D14" i="1" l="1"/>
  <c r="D13" i="1" l="1"/>
  <c r="D12" i="1" s="1"/>
  <c r="D17" i="1" s="1"/>
  <c r="D16" i="1" s="1"/>
  <c r="D22" i="1" l="1"/>
  <c r="D24" i="1" s="1"/>
  <c r="F16" i="1"/>
  <c r="E25" i="1" s="1"/>
</calcChain>
</file>

<file path=xl/sharedStrings.xml><?xml version="1.0" encoding="utf-8"?>
<sst xmlns="http://schemas.openxmlformats.org/spreadsheetml/2006/main" count="350" uniqueCount="236">
  <si>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</si>
  <si>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</si>
  <si>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</si>
  <si>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</si>
  <si>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</si>
  <si>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</si>
  <si>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</si>
  <si>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</si>
  <si>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</si>
  <si>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</si>
  <si>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</si>
  <si>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</si>
  <si>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</si>
  <si>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</si>
  <si>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</si>
  <si>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</si>
  <si>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</si>
  <si>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</si>
  <si>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</si>
  <si>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</si>
  <si>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</si>
  <si>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</si>
  <si>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</si>
  <si>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</si>
  <si>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</si>
  <si>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</si>
  <si>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</si>
  <si>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</si>
  <si>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</si>
  <si>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</si>
  <si>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</si>
  <si>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</si>
  <si>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</si>
  <si>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</si>
  <si>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</si>
  <si>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</si>
  <si>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</si>
  <si>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</si>
  <si>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</si>
  <si>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</si>
  <si>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</si>
  <si>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</si>
  <si>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</si>
  <si>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</si>
  <si>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</si>
  <si>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</si>
  <si>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</si>
  <si>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</si>
  <si>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</si>
  <si>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</si>
  <si>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</si>
  <si>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</si>
  <si>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</si>
  <si>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</si>
  <si>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</si>
  <si>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</si>
  <si>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</si>
  <si>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</si>
  <si>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</si>
  <si>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</si>
  <si>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</si>
  <si>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</si>
  <si>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</si>
  <si>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</si>
  <si>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24.3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</si>
  <si>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</si>
  <si>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</si>
  <si>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</si>
  <si>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</si>
  <si>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</si>
  <si>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</si>
  <si>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</si>
  <si>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</si>
  <si>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</si>
  <si>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</si>
  <si>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</si>
  <si>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</si>
  <si>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</si>
  <si>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</si>
  <si>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</si>
  <si>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</si>
  <si>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</si>
  <si>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</si>
  <si>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</si>
  <si>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</si>
  <si>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</si>
  <si>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</si>
  <si>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</si>
  <si>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</si>
  <si>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</si>
  <si>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</si>
  <si>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</si>
  <si>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</si>
  <si>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</si>
  <si>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</si>
  <si>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</si>
  <si>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</si>
  <si>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</si>
  <si>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</si>
  <si>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</si>
  <si>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</si>
  <si>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</si>
  <si>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</si>
  <si>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</si>
  <si>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</si>
  <si>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</si>
  <si>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</si>
  <si>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</si>
  <si>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</si>
  <si>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</si>
  <si>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</si>
  <si>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</si>
  <si>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</si>
  <si>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</si>
  <si>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</si>
  <si>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</si>
  <si>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</si>
  <si>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</si>
  <si>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Мехуборка (асфальт) в зимний период</t>
  </si>
  <si>
    <t>экономист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</si>
  <si>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</si>
  <si>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</si>
  <si>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</si>
  <si>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</si>
  <si>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</si>
  <si>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</si>
  <si>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</si>
  <si>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</si>
  <si>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</si>
  <si>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</si>
  <si>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</si>
  <si>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Ремонт просевшей отмостки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</si>
  <si>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</si>
  <si>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</si>
  <si>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</si>
  <si>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</si>
  <si>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</si>
  <si>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</si>
  <si>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</si>
  <si>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</si>
  <si>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</si>
  <si>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</si>
  <si>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</si>
  <si>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</si>
  <si>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</si>
  <si>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</si>
  <si>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</si>
  <si>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</si>
  <si>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</si>
  <si>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</si>
  <si>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</si>
  <si>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</si>
  <si>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</si>
  <si>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</si>
  <si>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 общедомовых приборов учета системы электроснабжения</t>
  </si>
  <si>
    <t>21.20</t>
  </si>
  <si>
    <t>Ремонт, замена внутридомового электрооборудования общего пользования</t>
  </si>
  <si>
    <t>21.21</t>
  </si>
  <si>
    <t>Ремонт, замена осветительных установок помещений общего пользования</t>
  </si>
  <si>
    <t>21.22</t>
  </si>
  <si>
    <t>Ремонт контейнерных площадок</t>
  </si>
  <si>
    <t>21.23</t>
  </si>
  <si>
    <t>Объекты внешнего благоустройства (асфальтирование, зелёные насаждения)</t>
  </si>
  <si>
    <t>21.24</t>
  </si>
  <si>
    <t>Содержание систем внутридомового газового оборудования</t>
  </si>
  <si>
    <t>по графику</t>
  </si>
  <si>
    <t>21.25</t>
  </si>
  <si>
    <t>Ремонт и обслуживание кол.приборов учета хол.воды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</si>
  <si>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</si>
  <si>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</si>
  <si>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</si>
  <si>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</si>
  <si>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</si>
  <si>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</si>
  <si>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</si>
  <si>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</si>
  <si>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</si>
  <si>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</si>
  <si>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</si>
  <si>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</si>
  <si>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</si>
  <si>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</si>
  <si>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</si>
  <si>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</si>
  <si>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</si>
  <si>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</si>
  <si>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</si>
  <si>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</si>
  <si>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</si>
  <si>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</si>
  <si>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</si>
  <si>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</si>
  <si>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</si>
  <si>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</si>
  <si>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</si>
  <si>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</si>
  <si>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</si>
  <si>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</si>
  <si>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</si>
  <si>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</si>
  <si>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</si>
  <si>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</si>
  <si>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</si>
  <si>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</si>
  <si>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</si>
  <si>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</si>
  <si>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</si>
  <si>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</si>
  <si>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Проведение техосмотров и устранение незначит. неисправн. Дымоудаления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</si>
  <si>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</si>
  <si>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</si>
  <si>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</si>
  <si>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</si>
  <si>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</si>
  <si>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</si>
  <si>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</si>
  <si>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</si>
  <si>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</si>
  <si>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</si>
  <si>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</si>
  <si>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 xml:space="preserve">     двери</t>
  </si>
  <si>
    <t>25.6.2</t>
  </si>
  <si>
    <t>25.6.3</t>
  </si>
  <si>
    <t xml:space="preserve">     перила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</si>
  <si>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</si>
  <si>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</si>
  <si>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</si>
  <si>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</si>
  <si>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</si>
  <si>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 xml:space="preserve">     почтовые ящики</t>
  </si>
  <si>
    <t>Отчет об исполнении управляющей организацией ООО "ГУК "Привокзальная" договора оказания услуг выполнения работ за 2022 год                                                                                по дому №5  ул. Гагарина в  г. Липецке</t>
  </si>
  <si>
    <t>31.03.2023 г.</t>
  </si>
  <si>
    <t>01.01.2022 г.</t>
  </si>
  <si>
    <t>31.12.2022 г.</t>
  </si>
  <si>
    <t>01.01.22-30.06.22</t>
  </si>
  <si>
    <t>01.07.22-31.12.22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</si>
</sst>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sz val="12"/>
      <color theme="1" tint="4.9989318521683403E-2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43;&#1072;&#1075;&#1072;&#1088;&#1080;&#1085;&#1072;,%20&#1076;.5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-187606.12448246451</v>
          </cell>
        </row>
        <row r="25">
          <cell r="D25">
            <v>13352.21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>
        <row r="124">
          <cell r="GU124">
            <v>15075.390024354214</v>
          </cell>
        </row>
        <row r="125">
          <cell r="GU125">
            <v>16006.0724804451</v>
          </cell>
        </row>
        <row r="126">
          <cell r="GU126">
            <v>3722.1999419923141</v>
          </cell>
        </row>
      </sheetData>
      <sheetData sheetId="7">
        <row r="124">
          <cell r="GU124">
            <v>13915.206143793726</v>
          </cell>
        </row>
        <row r="125">
          <cell r="GU125">
            <v>14766.899603695081</v>
          </cell>
        </row>
        <row r="126">
          <cell r="GU126">
            <v>3434.0805812273397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  <row r="18">
          <cell r="I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view="pageBreakPreview" zoomScaleNormal="90" zoomScaleSheetLayoutView="100" workbookViewId="0">
      <selection activeCell="P1" sqref="P1"/>
    </sheetView>
  </sheetViews>
  <sheetFormatPr defaultRowHeight="15.75" x14ac:dyDescent="0.25"/>
  <cols>
    <col min="1" max="1" width="9.140625" style="12"/>
    <col min="2" max="2" width="62.42578125" style="11" customWidth="1"/>
    <col min="3" max="3" width="26.85546875" style="11" customWidth="1"/>
    <col min="4" max="4" width="62.7109375" style="11" customWidth="1"/>
    <col min="5" max="5" width="21.140625" style="11" hidden="1" customWidth="1"/>
    <col min="6" max="6" width="17.85546875" style="11" hidden="1" customWidth="1"/>
    <col min="7" max="11" width="9.140625" style="11" hidden="1" customWidth="1"/>
    <col min="12" max="15" width="9.140625" style="11" customWidth="1"/>
    <col min="16" max="22" width="9.140625" style="11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11" t="s">
        <v>0</v>
      </c>
    </row>
    <row r="2" spans="1:22" s="5" customFormat="1" ht="33.75" customHeight="1" x14ac:dyDescent="0.25">
      <c r="A2" s="36" t="s">
        <v>230</v>
      </c>
      <c r="B2" s="36"/>
      <c r="C2" s="36"/>
      <c r="D2" s="36"/>
      <c r="E2" s="11">
        <v>418.1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231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232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233</v>
      </c>
    </row>
    <row r="8" spans="1:22" ht="42.75" customHeight="1" x14ac:dyDescent="0.25">
      <c r="A8" s="35" t="s">
        <v>12</v>
      </c>
      <c r="B8" s="35"/>
      <c r="C8" s="35"/>
      <c r="D8" s="35"/>
    </row>
    <row r="9" spans="1:22" x14ac:dyDescent="0.25">
      <c r="A9" s="6" t="s">
        <v>13</v>
      </c>
      <c r="B9" s="1" t="s">
        <v>14</v>
      </c>
      <c r="C9" s="1" t="s">
        <v>15</v>
      </c>
      <c r="D9" s="7">
        <f>[1]Лист1!$D$23</f>
        <v>0</v>
      </c>
    </row>
    <row r="10" spans="1:22" x14ac:dyDescent="0.25">
      <c r="A10" s="6" t="s">
        <v>16</v>
      </c>
      <c r="B10" s="1" t="s">
        <v>17</v>
      </c>
      <c r="C10" s="1" t="s">
        <v>15</v>
      </c>
      <c r="D10" s="7">
        <f>[1]Лист1!$D$24</f>
        <v>-187606.12448246451</v>
      </c>
      <c r="F10" s="10"/>
    </row>
    <row r="11" spans="1:22" x14ac:dyDescent="0.25">
      <c r="A11" s="6" t="s">
        <v>18</v>
      </c>
      <c r="B11" s="1" t="s">
        <v>19</v>
      </c>
      <c r="C11" s="1" t="s">
        <v>15</v>
      </c>
      <c r="D11" s="13">
        <f>[1]Лист1!$D$25</f>
        <v>13352.21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7">
        <f>D13+D14+D15</f>
        <v>66919.848775507766</v>
      </c>
      <c r="E12" s="10"/>
    </row>
    <row r="13" spans="1:22" x14ac:dyDescent="0.25">
      <c r="A13" s="6" t="s">
        <v>22</v>
      </c>
      <c r="B13" s="14" t="s">
        <v>23</v>
      </c>
      <c r="C13" s="1" t="s">
        <v>15</v>
      </c>
      <c r="D13" s="7">
        <f>'[2]ГУК 2021'!$GU$125+'[2]ГУК 2022'!$GU$125</f>
        <v>30772.97208414018</v>
      </c>
    </row>
    <row r="14" spans="1:22" x14ac:dyDescent="0.25">
      <c r="A14" s="6" t="s">
        <v>24</v>
      </c>
      <c r="B14" s="14" t="s">
        <v>25</v>
      </c>
      <c r="C14" s="1" t="s">
        <v>15</v>
      </c>
      <c r="D14" s="7">
        <f>'[2]ГУК 2021'!$GU$124+'[2]ГУК 2022'!$GU$124</f>
        <v>28990.596168147938</v>
      </c>
    </row>
    <row r="15" spans="1:22" x14ac:dyDescent="0.25">
      <c r="A15" s="6" t="s">
        <v>26</v>
      </c>
      <c r="B15" s="14" t="s">
        <v>27</v>
      </c>
      <c r="C15" s="1" t="s">
        <v>15</v>
      </c>
      <c r="D15" s="7">
        <f>'[2]ГУК 2021'!$GU$126+'[2]ГУК 2022'!$GU$126</f>
        <v>7156.2805232196533</v>
      </c>
    </row>
    <row r="16" spans="1:22" x14ac:dyDescent="0.25">
      <c r="A16" s="14" t="s">
        <v>28</v>
      </c>
      <c r="B16" s="14" t="s">
        <v>29</v>
      </c>
      <c r="C16" s="14" t="s">
        <v>15</v>
      </c>
      <c r="D16" s="15">
        <f>D17</f>
        <v>32652.718775507768</v>
      </c>
      <c r="E16" s="11">
        <v>32652.720000000001</v>
      </c>
      <c r="F16" s="10">
        <f>D16-E16</f>
        <v>-1.2244922327226959E-3</v>
      </c>
    </row>
    <row r="17" spans="1:22" ht="31.5" x14ac:dyDescent="0.25">
      <c r="A17" s="14" t="s">
        <v>30</v>
      </c>
      <c r="B17" s="14" t="s">
        <v>31</v>
      </c>
      <c r="C17" s="14" t="s">
        <v>15</v>
      </c>
      <c r="D17" s="15">
        <f>D12-D25+D97+D113</f>
        <v>32652.718775507768</v>
      </c>
    </row>
    <row r="18" spans="1:22" ht="31.5" x14ac:dyDescent="0.25">
      <c r="A18" s="14" t="s">
        <v>32</v>
      </c>
      <c r="B18" s="14" t="s">
        <v>33</v>
      </c>
      <c r="C18" s="14" t="s">
        <v>15</v>
      </c>
      <c r="D18" s="15">
        <v>0</v>
      </c>
    </row>
    <row r="19" spans="1:22" x14ac:dyDescent="0.25">
      <c r="A19" s="14" t="s">
        <v>34</v>
      </c>
      <c r="B19" s="14" t="s">
        <v>35</v>
      </c>
      <c r="C19" s="14" t="s">
        <v>15</v>
      </c>
      <c r="D19" s="15">
        <v>0</v>
      </c>
    </row>
    <row r="20" spans="1:22" x14ac:dyDescent="0.25">
      <c r="A20" s="14" t="s">
        <v>36</v>
      </c>
      <c r="B20" s="14" t="s">
        <v>37</v>
      </c>
      <c r="C20" s="14" t="s">
        <v>15</v>
      </c>
      <c r="D20" s="15">
        <v>0</v>
      </c>
    </row>
    <row r="21" spans="1:22" x14ac:dyDescent="0.25">
      <c r="A21" s="14" t="s">
        <v>38</v>
      </c>
      <c r="B21" s="14" t="s">
        <v>39</v>
      </c>
      <c r="C21" s="14" t="s">
        <v>15</v>
      </c>
      <c r="D21" s="15">
        <v>0</v>
      </c>
    </row>
    <row r="22" spans="1:22" x14ac:dyDescent="0.25">
      <c r="A22" s="14" t="s">
        <v>40</v>
      </c>
      <c r="B22" s="14" t="s">
        <v>41</v>
      </c>
      <c r="C22" s="14" t="s">
        <v>15</v>
      </c>
      <c r="D22" s="15">
        <f>D16+D10+D9</f>
        <v>-154953.40570695675</v>
      </c>
    </row>
    <row r="23" spans="1:22" x14ac:dyDescent="0.25">
      <c r="A23" s="14" t="s">
        <v>42</v>
      </c>
      <c r="B23" s="14" t="s">
        <v>43</v>
      </c>
      <c r="C23" s="14" t="s">
        <v>15</v>
      </c>
      <c r="D23" s="15">
        <f>'[3]2018 непоср.'!$I$18</f>
        <v>0</v>
      </c>
    </row>
    <row r="24" spans="1:22" x14ac:dyDescent="0.25">
      <c r="A24" s="14" t="s">
        <v>44</v>
      </c>
      <c r="B24" s="14" t="s">
        <v>45</v>
      </c>
      <c r="C24" s="14" t="s">
        <v>15</v>
      </c>
      <c r="D24" s="15">
        <f>D22-D92</f>
        <v>-221873.25681136432</v>
      </c>
    </row>
    <row r="25" spans="1:22" x14ac:dyDescent="0.25">
      <c r="A25" s="14" t="s">
        <v>46</v>
      </c>
      <c r="B25" s="14" t="s">
        <v>47</v>
      </c>
      <c r="C25" s="14" t="s">
        <v>15</v>
      </c>
      <c r="D25" s="13">
        <v>27773.78</v>
      </c>
      <c r="E25" s="10">
        <f>D25+F16</f>
        <v>27773.778775507766</v>
      </c>
      <c r="F25" s="33"/>
      <c r="G25" s="33"/>
    </row>
    <row r="26" spans="1:22" ht="31.5" customHeight="1" x14ac:dyDescent="0.25">
      <c r="A26" s="35" t="s">
        <v>48</v>
      </c>
      <c r="B26" s="35"/>
      <c r="C26" s="35"/>
      <c r="D26" s="35"/>
    </row>
    <row r="27" spans="1:22" s="5" customFormat="1" ht="36" customHeight="1" x14ac:dyDescent="0.25">
      <c r="A27" s="16" t="s">
        <v>1</v>
      </c>
      <c r="B27" s="3" t="s">
        <v>50</v>
      </c>
      <c r="C27" s="3" t="s">
        <v>127</v>
      </c>
      <c r="D27" s="17" t="s">
        <v>128</v>
      </c>
      <c r="E27" s="34" t="s">
        <v>234</v>
      </c>
      <c r="F27" s="34" t="s">
        <v>235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16" t="s">
        <v>129</v>
      </c>
      <c r="B28" s="18" t="s">
        <v>130</v>
      </c>
      <c r="C28" s="1" t="s">
        <v>7</v>
      </c>
      <c r="D28" s="19" t="s">
        <v>7</v>
      </c>
      <c r="E28" s="34"/>
      <c r="F28" s="34"/>
    </row>
    <row r="29" spans="1:22" x14ac:dyDescent="0.25">
      <c r="A29" s="6" t="s">
        <v>49</v>
      </c>
      <c r="B29" s="20" t="s">
        <v>131</v>
      </c>
      <c r="C29" s="21" t="s">
        <v>132</v>
      </c>
      <c r="D29" s="22">
        <f>E29*E$2*6+F29*E$2*6</f>
        <v>180.24436271311521</v>
      </c>
      <c r="E29" s="23">
        <v>3.4478899703999991E-2</v>
      </c>
      <c r="F29" s="24">
        <v>3.7371679389165594E-2</v>
      </c>
    </row>
    <row r="30" spans="1:22" x14ac:dyDescent="0.25">
      <c r="A30" s="6" t="s">
        <v>56</v>
      </c>
      <c r="B30" s="20" t="s">
        <v>79</v>
      </c>
      <c r="C30" s="21" t="s">
        <v>132</v>
      </c>
      <c r="D30" s="22">
        <f t="shared" ref="D30:D53" si="0">E30*E$2*6+F30*E$2*6</f>
        <v>121.5644976100378</v>
      </c>
      <c r="E30" s="23">
        <v>2.3254042775999999E-2</v>
      </c>
      <c r="F30" s="24">
        <v>2.5205056964906401E-2</v>
      </c>
    </row>
    <row r="31" spans="1:22" x14ac:dyDescent="0.25">
      <c r="A31" s="6" t="s">
        <v>63</v>
      </c>
      <c r="B31" s="20" t="s">
        <v>133</v>
      </c>
      <c r="C31" s="21" t="s">
        <v>132</v>
      </c>
      <c r="D31" s="22">
        <f t="shared" si="0"/>
        <v>358.03594444063197</v>
      </c>
      <c r="E31" s="23">
        <v>6.8488607537999985E-2</v>
      </c>
      <c r="F31" s="24">
        <v>7.4234801710438184E-2</v>
      </c>
    </row>
    <row r="32" spans="1:22" x14ac:dyDescent="0.25">
      <c r="A32" s="6" t="s">
        <v>120</v>
      </c>
      <c r="B32" s="20" t="s">
        <v>83</v>
      </c>
      <c r="C32" s="21" t="s">
        <v>132</v>
      </c>
      <c r="D32" s="22">
        <f t="shared" si="0"/>
        <v>3691.2975717751679</v>
      </c>
      <c r="E32" s="23">
        <v>0.70662753293699998</v>
      </c>
      <c r="F32" s="24">
        <v>0.76482968295041431</v>
      </c>
    </row>
    <row r="33" spans="1:22" s="5" customFormat="1" x14ac:dyDescent="0.25">
      <c r="A33" s="6" t="s">
        <v>122</v>
      </c>
      <c r="B33" s="20" t="s">
        <v>134</v>
      </c>
      <c r="C33" s="21" t="s">
        <v>132</v>
      </c>
      <c r="D33" s="22">
        <f t="shared" si="0"/>
        <v>568.13415572131612</v>
      </c>
      <c r="E33" s="23">
        <v>0.10867824257399998</v>
      </c>
      <c r="F33" s="24">
        <v>0.11779634712595859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124</v>
      </c>
      <c r="B34" s="20" t="s">
        <v>81</v>
      </c>
      <c r="C34" s="21" t="s">
        <v>132</v>
      </c>
      <c r="D34" s="22">
        <f t="shared" si="0"/>
        <v>619.90770174469355</v>
      </c>
      <c r="E34" s="23">
        <v>0.11910212195249999</v>
      </c>
      <c r="F34" s="24">
        <v>0.12801088998431476</v>
      </c>
    </row>
    <row r="35" spans="1:22" x14ac:dyDescent="0.25">
      <c r="A35" s="6" t="s">
        <v>67</v>
      </c>
      <c r="B35" s="20" t="s">
        <v>82</v>
      </c>
      <c r="C35" s="21" t="s">
        <v>132</v>
      </c>
      <c r="D35" s="22">
        <f t="shared" si="0"/>
        <v>1087.3470106893999</v>
      </c>
      <c r="E35" s="23">
        <v>0.20799834158849997</v>
      </c>
      <c r="F35" s="24">
        <v>0.22544940244777514</v>
      </c>
    </row>
    <row r="36" spans="1:22" ht="31.5" x14ac:dyDescent="0.25">
      <c r="A36" s="6" t="s">
        <v>69</v>
      </c>
      <c r="B36" s="20" t="s">
        <v>135</v>
      </c>
      <c r="C36" s="21" t="s">
        <v>132</v>
      </c>
      <c r="D36" s="22">
        <f t="shared" si="0"/>
        <v>4.6044550435586835</v>
      </c>
      <c r="E36" s="23">
        <v>9.3279812249999993E-4</v>
      </c>
      <c r="F36" s="24">
        <v>9.0266988497775009E-4</v>
      </c>
    </row>
    <row r="37" spans="1:22" x14ac:dyDescent="0.25">
      <c r="A37" s="6" t="s">
        <v>70</v>
      </c>
      <c r="B37" s="20" t="s">
        <v>136</v>
      </c>
      <c r="C37" s="21" t="s">
        <v>132</v>
      </c>
      <c r="D37" s="22">
        <f t="shared" si="0"/>
        <v>838.60581897608608</v>
      </c>
      <c r="E37" s="23">
        <v>0.16041670035299999</v>
      </c>
      <c r="F37" s="24">
        <v>0.17387566151261669</v>
      </c>
    </row>
    <row r="38" spans="1:22" x14ac:dyDescent="0.25">
      <c r="A38" s="6" t="s">
        <v>126</v>
      </c>
      <c r="B38" s="20" t="s">
        <v>137</v>
      </c>
      <c r="C38" s="21" t="s">
        <v>132</v>
      </c>
      <c r="D38" s="22">
        <f t="shared" si="0"/>
        <v>2042.4884277367155</v>
      </c>
      <c r="E38" s="23">
        <v>0.3908111338695</v>
      </c>
      <c r="F38" s="24">
        <v>0.4233834080011511</v>
      </c>
    </row>
    <row r="39" spans="1:22" ht="31.5" x14ac:dyDescent="0.25">
      <c r="A39" s="6" t="s">
        <v>138</v>
      </c>
      <c r="B39" s="20" t="s">
        <v>139</v>
      </c>
      <c r="C39" s="21" t="s">
        <v>132</v>
      </c>
      <c r="D39" s="22">
        <f t="shared" si="0"/>
        <v>25.976118628432364</v>
      </c>
      <c r="E39" s="23">
        <v>4.9689653279999992E-3</v>
      </c>
      <c r="F39" s="24">
        <v>5.3858615190191996E-3</v>
      </c>
    </row>
    <row r="40" spans="1:22" ht="31.5" x14ac:dyDescent="0.25">
      <c r="A40" s="6" t="s">
        <v>140</v>
      </c>
      <c r="B40" s="20" t="s">
        <v>141</v>
      </c>
      <c r="C40" s="21" t="s">
        <v>132</v>
      </c>
      <c r="D40" s="22">
        <f t="shared" si="0"/>
        <v>93.558645454593261</v>
      </c>
      <c r="E40" s="23">
        <v>1.7948823274499998E-2</v>
      </c>
      <c r="F40" s="24">
        <v>1.934633954723055E-2</v>
      </c>
    </row>
    <row r="41" spans="1:22" ht="31.5" x14ac:dyDescent="0.25">
      <c r="A41" s="6" t="s">
        <v>142</v>
      </c>
      <c r="B41" s="20" t="s">
        <v>143</v>
      </c>
      <c r="C41" s="21" t="s">
        <v>132</v>
      </c>
      <c r="D41" s="22">
        <f t="shared" si="0"/>
        <v>562.98331565155945</v>
      </c>
      <c r="E41" s="23">
        <v>0.10769293964699998</v>
      </c>
      <c r="F41" s="24">
        <v>0.1167283772833833</v>
      </c>
    </row>
    <row r="42" spans="1:22" x14ac:dyDescent="0.25">
      <c r="A42" s="6" t="s">
        <v>144</v>
      </c>
      <c r="B42" s="20" t="s">
        <v>145</v>
      </c>
      <c r="C42" s="21" t="s">
        <v>132</v>
      </c>
      <c r="D42" s="22">
        <f t="shared" si="0"/>
        <v>1019.4633769356008</v>
      </c>
      <c r="E42" s="23">
        <v>0.19501289802449998</v>
      </c>
      <c r="F42" s="24">
        <v>0.21137448016875554</v>
      </c>
    </row>
    <row r="43" spans="1:22" x14ac:dyDescent="0.25">
      <c r="A43" s="6" t="s">
        <v>146</v>
      </c>
      <c r="B43" s="20" t="s">
        <v>147</v>
      </c>
      <c r="C43" s="21" t="s">
        <v>132</v>
      </c>
      <c r="D43" s="22">
        <f t="shared" si="0"/>
        <v>2154.5571589596511</v>
      </c>
      <c r="E43" s="23">
        <v>0.41224873383449995</v>
      </c>
      <c r="F43" s="24">
        <v>0.44661962260321464</v>
      </c>
    </row>
    <row r="44" spans="1:22" x14ac:dyDescent="0.25">
      <c r="A44" s="6" t="s">
        <v>148</v>
      </c>
      <c r="B44" s="20" t="s">
        <v>149</v>
      </c>
      <c r="C44" s="21" t="s">
        <v>132</v>
      </c>
      <c r="D44" s="22">
        <f t="shared" si="0"/>
        <v>246.28841072771542</v>
      </c>
      <c r="E44" s="23">
        <v>4.7112449365499999E-2</v>
      </c>
      <c r="F44" s="24">
        <v>5.1065183867265454E-2</v>
      </c>
    </row>
    <row r="45" spans="1:22" x14ac:dyDescent="0.25">
      <c r="A45" s="6" t="s">
        <v>150</v>
      </c>
      <c r="B45" s="20" t="s">
        <v>80</v>
      </c>
      <c r="C45" s="21" t="s">
        <v>132</v>
      </c>
      <c r="D45" s="22">
        <f t="shared" si="0"/>
        <v>4355.9930315545316</v>
      </c>
      <c r="E45" s="23">
        <v>0.83325683303249998</v>
      </c>
      <c r="F45" s="24">
        <v>0.90316708132392676</v>
      </c>
    </row>
    <row r="46" spans="1:22" ht="31.5" x14ac:dyDescent="0.25">
      <c r="A46" s="6" t="s">
        <v>151</v>
      </c>
      <c r="B46" s="20" t="s">
        <v>152</v>
      </c>
      <c r="C46" s="21" t="s">
        <v>132</v>
      </c>
      <c r="D46" s="22">
        <f t="shared" si="0"/>
        <v>421.53377219399198</v>
      </c>
      <c r="E46" s="23">
        <v>8.0635091353499985E-2</v>
      </c>
      <c r="F46" s="24">
        <v>8.740037551805864E-2</v>
      </c>
    </row>
    <row r="47" spans="1:22" ht="31.5" x14ac:dyDescent="0.25">
      <c r="A47" s="6" t="s">
        <v>153</v>
      </c>
      <c r="B47" s="20" t="s">
        <v>154</v>
      </c>
      <c r="C47" s="21" t="s">
        <v>132</v>
      </c>
      <c r="D47" s="22">
        <f t="shared" si="0"/>
        <v>917.59120666708145</v>
      </c>
      <c r="E47" s="23">
        <v>0.17552579569049997</v>
      </c>
      <c r="F47" s="24">
        <v>0.19025240994893294</v>
      </c>
    </row>
    <row r="48" spans="1:22" ht="31.5" x14ac:dyDescent="0.25">
      <c r="A48" s="6" t="s">
        <v>155</v>
      </c>
      <c r="B48" s="20" t="s">
        <v>156</v>
      </c>
      <c r="C48" s="21" t="s">
        <v>132</v>
      </c>
      <c r="D48" s="22">
        <f t="shared" si="0"/>
        <v>335.23092122929478</v>
      </c>
      <c r="E48" s="23">
        <v>6.4126240270499998E-2</v>
      </c>
      <c r="F48" s="24">
        <v>6.9506431829194956E-2</v>
      </c>
    </row>
    <row r="49" spans="1:22" ht="31.5" x14ac:dyDescent="0.25">
      <c r="A49" s="6" t="s">
        <v>157</v>
      </c>
      <c r="B49" s="20" t="s">
        <v>158</v>
      </c>
      <c r="C49" s="21" t="s">
        <v>132</v>
      </c>
      <c r="D49" s="22">
        <f t="shared" si="0"/>
        <v>648.83649010223041</v>
      </c>
      <c r="E49" s="23">
        <v>0.12411577222049998</v>
      </c>
      <c r="F49" s="24">
        <v>0.13452908550979994</v>
      </c>
    </row>
    <row r="50" spans="1:22" x14ac:dyDescent="0.25">
      <c r="A50" s="6" t="s">
        <v>159</v>
      </c>
      <c r="B50" s="20" t="s">
        <v>160</v>
      </c>
      <c r="C50" s="21" t="s">
        <v>132</v>
      </c>
      <c r="D50" s="22">
        <f t="shared" si="0"/>
        <v>131.90705743264428</v>
      </c>
      <c r="E50" s="23">
        <v>2.5232468494499994E-2</v>
      </c>
      <c r="F50" s="24">
        <v>2.7349472601188547E-2</v>
      </c>
    </row>
    <row r="51" spans="1:22" ht="31.5" x14ac:dyDescent="0.25">
      <c r="A51" s="6" t="s">
        <v>161</v>
      </c>
      <c r="B51" s="20" t="s">
        <v>162</v>
      </c>
      <c r="C51" s="21" t="s">
        <v>132</v>
      </c>
      <c r="D51" s="22">
        <f t="shared" si="0"/>
        <v>1685.4518140728371</v>
      </c>
      <c r="E51" s="23">
        <v>0.32240966196449994</v>
      </c>
      <c r="F51" s="24">
        <v>0.34945983260332153</v>
      </c>
    </row>
    <row r="52" spans="1:22" x14ac:dyDescent="0.25">
      <c r="A52" s="6" t="s">
        <v>163</v>
      </c>
      <c r="B52" s="20" t="s">
        <v>164</v>
      </c>
      <c r="C52" s="21" t="s">
        <v>165</v>
      </c>
      <c r="D52" s="22">
        <f t="shared" si="0"/>
        <v>3329.8312265463569</v>
      </c>
      <c r="E52" s="23">
        <v>0.6369625943535</v>
      </c>
      <c r="F52" s="24">
        <v>0.69040375601975867</v>
      </c>
    </row>
    <row r="53" spans="1:22" x14ac:dyDescent="0.25">
      <c r="A53" s="6" t="s">
        <v>166</v>
      </c>
      <c r="B53" s="20" t="s">
        <v>167</v>
      </c>
      <c r="C53" s="21" t="s">
        <v>58</v>
      </c>
      <c r="D53" s="22">
        <f t="shared" si="0"/>
        <v>2642.5035948344143</v>
      </c>
      <c r="E53" s="23">
        <v>0.50548386114449995</v>
      </c>
      <c r="F53" s="24">
        <v>0.54789395709452349</v>
      </c>
    </row>
    <row r="54" spans="1:22" x14ac:dyDescent="0.25">
      <c r="A54" s="16" t="s">
        <v>168</v>
      </c>
      <c r="B54" s="25" t="s">
        <v>169</v>
      </c>
      <c r="C54" s="1" t="s">
        <v>7</v>
      </c>
      <c r="D54" s="19" t="s">
        <v>7</v>
      </c>
      <c r="E54" s="23"/>
      <c r="F54" s="24"/>
    </row>
    <row r="55" spans="1:22" ht="31.5" x14ac:dyDescent="0.25">
      <c r="A55" s="6" t="s">
        <v>170</v>
      </c>
      <c r="B55" s="20" t="s">
        <v>171</v>
      </c>
      <c r="C55" s="1" t="s">
        <v>7</v>
      </c>
      <c r="D55" s="19" t="s">
        <v>7</v>
      </c>
      <c r="E55" s="23"/>
      <c r="F55" s="24"/>
    </row>
    <row r="56" spans="1:22" ht="31.5" x14ac:dyDescent="0.25">
      <c r="A56" s="6" t="s">
        <v>172</v>
      </c>
      <c r="B56" s="20" t="s">
        <v>74</v>
      </c>
      <c r="C56" s="26" t="s">
        <v>173</v>
      </c>
      <c r="D56" s="22">
        <f t="shared" ref="D56:D63" si="1">E56*E$2*6+F56*E$2*6</f>
        <v>928.55280169081527</v>
      </c>
      <c r="E56" s="23">
        <v>0.17762263649999999</v>
      </c>
      <c r="F56" s="24">
        <v>0.19252517570235</v>
      </c>
    </row>
    <row r="57" spans="1:22" ht="31.5" x14ac:dyDescent="0.25">
      <c r="A57" s="6" t="s">
        <v>174</v>
      </c>
      <c r="B57" s="20" t="s">
        <v>175</v>
      </c>
      <c r="C57" s="26" t="s">
        <v>76</v>
      </c>
      <c r="D57" s="22">
        <f t="shared" si="1"/>
        <v>1757.8263730121726</v>
      </c>
      <c r="E57" s="23">
        <v>0.33625417349999998</v>
      </c>
      <c r="F57" s="24">
        <v>0.36446589865665002</v>
      </c>
    </row>
    <row r="58" spans="1:22" x14ac:dyDescent="0.25">
      <c r="A58" s="6" t="s">
        <v>176</v>
      </c>
      <c r="B58" s="20" t="s">
        <v>177</v>
      </c>
      <c r="C58" s="26" t="s">
        <v>60</v>
      </c>
      <c r="D58" s="22">
        <f t="shared" si="1"/>
        <v>449.67651402636966</v>
      </c>
      <c r="E58" s="23">
        <v>8.6018509499999993E-2</v>
      </c>
      <c r="F58" s="24">
        <v>9.3235462447049999E-2</v>
      </c>
    </row>
    <row r="59" spans="1:22" s="5" customFormat="1" ht="24.75" customHeight="1" x14ac:dyDescent="0.25">
      <c r="A59" s="6" t="s">
        <v>178</v>
      </c>
      <c r="B59" s="20" t="s">
        <v>77</v>
      </c>
      <c r="C59" s="26" t="s">
        <v>60</v>
      </c>
      <c r="D59" s="22">
        <f t="shared" si="1"/>
        <v>922.71284696320004</v>
      </c>
      <c r="E59" s="23">
        <v>0.17650551299999998</v>
      </c>
      <c r="F59" s="24">
        <v>0.19131432554069999</v>
      </c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179</v>
      </c>
      <c r="B60" s="20" t="s">
        <v>118</v>
      </c>
      <c r="C60" s="26" t="s">
        <v>132</v>
      </c>
      <c r="D60" s="22">
        <f t="shared" si="1"/>
        <v>239.43814383222281</v>
      </c>
      <c r="E60" s="23">
        <v>4.5802063499999997E-2</v>
      </c>
      <c r="F60" s="24">
        <v>4.9644856627650003E-2</v>
      </c>
    </row>
    <row r="61" spans="1:22" ht="31.5" x14ac:dyDescent="0.25">
      <c r="A61" s="6" t="s">
        <v>180</v>
      </c>
      <c r="B61" s="20" t="s">
        <v>181</v>
      </c>
      <c r="C61" s="26" t="s">
        <v>132</v>
      </c>
      <c r="D61" s="22">
        <f t="shared" si="1"/>
        <v>1261.430221164881</v>
      </c>
      <c r="E61" s="23">
        <v>0.24129867599999996</v>
      </c>
      <c r="F61" s="24">
        <v>0.26154363491639998</v>
      </c>
    </row>
    <row r="62" spans="1:22" x14ac:dyDescent="0.25">
      <c r="A62" s="6" t="s">
        <v>182</v>
      </c>
      <c r="B62" s="20" t="s">
        <v>183</v>
      </c>
      <c r="C62" s="26" t="s">
        <v>75</v>
      </c>
      <c r="D62" s="22">
        <f t="shared" si="1"/>
        <v>256.95800801506834</v>
      </c>
      <c r="E62" s="23">
        <v>4.9153433999999989E-2</v>
      </c>
      <c r="F62" s="24">
        <v>5.3277407112599991E-2</v>
      </c>
    </row>
    <row r="63" spans="1:22" x14ac:dyDescent="0.25">
      <c r="A63" s="6" t="s">
        <v>184</v>
      </c>
      <c r="B63" s="20" t="s">
        <v>185</v>
      </c>
      <c r="C63" s="26" t="s">
        <v>71</v>
      </c>
      <c r="D63" s="22">
        <f t="shared" si="1"/>
        <v>198.55846073891649</v>
      </c>
      <c r="E63" s="23">
        <v>3.7982199000000001E-2</v>
      </c>
      <c r="F63" s="24">
        <v>4.1168905496100007E-2</v>
      </c>
    </row>
    <row r="64" spans="1:22" ht="31.5" x14ac:dyDescent="0.25">
      <c r="A64" s="6" t="s">
        <v>57</v>
      </c>
      <c r="B64" s="20" t="s">
        <v>186</v>
      </c>
      <c r="C64" s="1" t="s">
        <v>7</v>
      </c>
      <c r="D64" s="19" t="s">
        <v>7</v>
      </c>
      <c r="E64" s="23"/>
      <c r="F64" s="24"/>
    </row>
    <row r="65" spans="1:22" s="5" customFormat="1" ht="33" customHeight="1" x14ac:dyDescent="0.25">
      <c r="A65" s="6" t="s">
        <v>187</v>
      </c>
      <c r="B65" s="20" t="s">
        <v>188</v>
      </c>
      <c r="C65" s="26" t="s">
        <v>76</v>
      </c>
      <c r="D65" s="22">
        <f t="shared" ref="D65:D70" si="2">E65*E$2*6+F65*E$2*6</f>
        <v>1565.107867000871</v>
      </c>
      <c r="E65" s="23">
        <v>0.29938909799999996</v>
      </c>
      <c r="F65" s="24">
        <v>0.32450784332220001</v>
      </c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189</v>
      </c>
      <c r="B66" s="20" t="s">
        <v>190</v>
      </c>
      <c r="C66" s="26" t="s">
        <v>76</v>
      </c>
      <c r="D66" s="22">
        <f t="shared" si="2"/>
        <v>3749.2509351289518</v>
      </c>
      <c r="E66" s="23">
        <v>0.71719328699999996</v>
      </c>
      <c r="F66" s="24">
        <v>0.77736580377929998</v>
      </c>
    </row>
    <row r="67" spans="1:22" x14ac:dyDescent="0.25">
      <c r="A67" s="6" t="s">
        <v>191</v>
      </c>
      <c r="B67" s="20" t="s">
        <v>78</v>
      </c>
      <c r="C67" s="26" t="s">
        <v>192</v>
      </c>
      <c r="D67" s="22">
        <f t="shared" si="2"/>
        <v>332.87741947406585</v>
      </c>
      <c r="E67" s="23">
        <v>6.3676039500000003E-2</v>
      </c>
      <c r="F67" s="24">
        <v>6.9018459214050004E-2</v>
      </c>
    </row>
    <row r="68" spans="1:22" x14ac:dyDescent="0.25">
      <c r="A68" s="6" t="s">
        <v>193</v>
      </c>
      <c r="B68" s="20" t="s">
        <v>194</v>
      </c>
      <c r="C68" s="26" t="s">
        <v>75</v>
      </c>
      <c r="D68" s="22">
        <f t="shared" si="2"/>
        <v>140.15891346276459</v>
      </c>
      <c r="E68" s="23">
        <v>2.6810964E-2</v>
      </c>
      <c r="F68" s="24">
        <v>2.9060403879600002E-2</v>
      </c>
    </row>
    <row r="69" spans="1:22" x14ac:dyDescent="0.25">
      <c r="A69" s="6" t="s">
        <v>195</v>
      </c>
      <c r="B69" s="20" t="s">
        <v>196</v>
      </c>
      <c r="C69" s="26" t="s">
        <v>59</v>
      </c>
      <c r="D69" s="22">
        <f t="shared" si="2"/>
        <v>1658.5471426427137</v>
      </c>
      <c r="E69" s="23">
        <v>0.31726307399999992</v>
      </c>
      <c r="F69" s="24">
        <v>0.34388144590859993</v>
      </c>
    </row>
    <row r="70" spans="1:22" x14ac:dyDescent="0.25">
      <c r="A70" s="6" t="s">
        <v>197</v>
      </c>
      <c r="B70" s="20" t="s">
        <v>198</v>
      </c>
      <c r="C70" s="26" t="s">
        <v>76</v>
      </c>
      <c r="D70" s="22">
        <f t="shared" si="2"/>
        <v>70.079456731382294</v>
      </c>
      <c r="E70" s="23">
        <v>1.3405482E-2</v>
      </c>
      <c r="F70" s="24">
        <v>1.4530201939800001E-2</v>
      </c>
    </row>
    <row r="71" spans="1:22" s="5" customFormat="1" x14ac:dyDescent="0.25">
      <c r="A71" s="16" t="s">
        <v>199</v>
      </c>
      <c r="B71" s="25" t="s">
        <v>200</v>
      </c>
      <c r="C71" s="1" t="s">
        <v>7</v>
      </c>
      <c r="D71" s="19" t="s">
        <v>7</v>
      </c>
      <c r="E71" s="23"/>
      <c r="F71" s="2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51</v>
      </c>
      <c r="B72" s="27" t="s">
        <v>73</v>
      </c>
      <c r="C72" s="21" t="s">
        <v>201</v>
      </c>
      <c r="D72" s="22">
        <f t="shared" ref="D72:D73" si="3">E72*E$2*6+F72*E$2*6</f>
        <v>949.8160768540622</v>
      </c>
      <c r="E72" s="23">
        <v>0.18169008316349999</v>
      </c>
      <c r="F72" s="24">
        <v>0.19693388114091767</v>
      </c>
    </row>
    <row r="73" spans="1:22" x14ac:dyDescent="0.25">
      <c r="A73" s="6" t="s">
        <v>202</v>
      </c>
      <c r="B73" s="27" t="s">
        <v>72</v>
      </c>
      <c r="C73" s="21" t="s">
        <v>132</v>
      </c>
      <c r="D73" s="22">
        <f t="shared" si="3"/>
        <v>173.76785292018999</v>
      </c>
      <c r="E73" s="23">
        <v>3.32400097425E-2</v>
      </c>
      <c r="F73" s="24">
        <v>3.6028846559895751E-2</v>
      </c>
    </row>
    <row r="74" spans="1:22" ht="31.5" x14ac:dyDescent="0.25">
      <c r="A74" s="16" t="s">
        <v>203</v>
      </c>
      <c r="B74" s="25" t="s">
        <v>204</v>
      </c>
      <c r="C74" s="1" t="s">
        <v>7</v>
      </c>
      <c r="D74" s="19" t="s">
        <v>7</v>
      </c>
      <c r="E74" s="28"/>
      <c r="F74" s="29"/>
    </row>
    <row r="75" spans="1:22" ht="31.5" x14ac:dyDescent="0.25">
      <c r="A75" s="6" t="s">
        <v>52</v>
      </c>
      <c r="B75" s="30" t="s">
        <v>205</v>
      </c>
      <c r="C75" s="31" t="s">
        <v>206</v>
      </c>
      <c r="D75" s="22">
        <f t="shared" ref="D75:D77" si="4">E75*E$2*6+F75*E$2*6</f>
        <v>148.06037220922792</v>
      </c>
      <c r="E75" s="28">
        <v>2.8322432095499998E-2</v>
      </c>
      <c r="F75" s="29">
        <v>3.069868414831245E-2</v>
      </c>
    </row>
    <row r="76" spans="1:22" ht="31.5" x14ac:dyDescent="0.25">
      <c r="A76" s="6" t="s">
        <v>207</v>
      </c>
      <c r="B76" s="30" t="s">
        <v>208</v>
      </c>
      <c r="C76" s="26" t="s">
        <v>201</v>
      </c>
      <c r="D76" s="22">
        <f t="shared" si="4"/>
        <v>394.82181926988017</v>
      </c>
      <c r="E76" s="28">
        <v>7.552536846449999E-2</v>
      </c>
      <c r="F76" s="29">
        <v>8.1861946878671543E-2</v>
      </c>
    </row>
    <row r="77" spans="1:22" s="5" customFormat="1" x14ac:dyDescent="0.25">
      <c r="A77" s="6" t="s">
        <v>64</v>
      </c>
      <c r="B77" s="30" t="s">
        <v>209</v>
      </c>
      <c r="C77" s="26" t="s">
        <v>132</v>
      </c>
      <c r="D77" s="22">
        <f t="shared" si="4"/>
        <v>364.01021812698235</v>
      </c>
      <c r="E77" s="28">
        <v>6.9631424878499978E-2</v>
      </c>
      <c r="F77" s="29">
        <v>7.5473501425806139E-2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16" t="s">
        <v>210</v>
      </c>
      <c r="B78" s="25" t="s">
        <v>211</v>
      </c>
      <c r="C78" s="1" t="s">
        <v>7</v>
      </c>
      <c r="D78" s="19" t="s">
        <v>7</v>
      </c>
      <c r="E78" s="23"/>
      <c r="F78" s="24"/>
    </row>
    <row r="79" spans="1:22" ht="31.5" x14ac:dyDescent="0.25">
      <c r="A79" s="6" t="s">
        <v>54</v>
      </c>
      <c r="B79" s="20" t="s">
        <v>212</v>
      </c>
      <c r="C79" s="26" t="s">
        <v>61</v>
      </c>
      <c r="D79" s="22">
        <f t="shared" ref="D79:D83" si="5">E79*E$2*6+F79*E$2*6</f>
        <v>4151.6238158616388</v>
      </c>
      <c r="E79" s="23">
        <v>0.79416309614999991</v>
      </c>
      <c r="F79" s="24">
        <v>0.86079337991698501</v>
      </c>
    </row>
    <row r="80" spans="1:22" ht="31.5" x14ac:dyDescent="0.25">
      <c r="A80" s="6" t="s">
        <v>213</v>
      </c>
      <c r="B80" s="20" t="s">
        <v>214</v>
      </c>
      <c r="C80" s="26" t="s">
        <v>60</v>
      </c>
      <c r="D80" s="22">
        <f t="shared" si="5"/>
        <v>1657.9631471699522</v>
      </c>
      <c r="E80" s="23">
        <v>0.31715136164999996</v>
      </c>
      <c r="F80" s="24">
        <v>0.343760360892435</v>
      </c>
    </row>
    <row r="81" spans="1:22" x14ac:dyDescent="0.25">
      <c r="A81" s="6" t="s">
        <v>65</v>
      </c>
      <c r="B81" s="20" t="s">
        <v>215</v>
      </c>
      <c r="C81" s="26" t="s">
        <v>58</v>
      </c>
      <c r="D81" s="22">
        <f t="shared" si="5"/>
        <v>315.35755529122025</v>
      </c>
      <c r="E81" s="23">
        <v>6.032466899999999E-2</v>
      </c>
      <c r="F81" s="24">
        <v>6.5385908729099995E-2</v>
      </c>
    </row>
    <row r="82" spans="1:22" x14ac:dyDescent="0.25">
      <c r="A82" s="6" t="s">
        <v>121</v>
      </c>
      <c r="B82" s="20" t="s">
        <v>216</v>
      </c>
      <c r="C82" s="26" t="s">
        <v>59</v>
      </c>
      <c r="D82" s="22">
        <f t="shared" si="5"/>
        <v>150.67083197247189</v>
      </c>
      <c r="E82" s="23">
        <v>2.8821786299999996E-2</v>
      </c>
      <c r="F82" s="24">
        <v>3.1239934170569996E-2</v>
      </c>
    </row>
    <row r="83" spans="1:22" s="5" customFormat="1" x14ac:dyDescent="0.25">
      <c r="A83" s="6" t="s">
        <v>123</v>
      </c>
      <c r="B83" s="20" t="s">
        <v>217</v>
      </c>
      <c r="C83" s="26" t="s">
        <v>62</v>
      </c>
      <c r="D83" s="22">
        <f t="shared" si="5"/>
        <v>63.071511058244056</v>
      </c>
      <c r="E83" s="23">
        <v>1.2064933799999998E-2</v>
      </c>
      <c r="F83" s="24">
        <v>1.307718174582E-2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125</v>
      </c>
      <c r="B84" s="20" t="s">
        <v>218</v>
      </c>
      <c r="C84" s="1" t="s">
        <v>7</v>
      </c>
      <c r="D84" s="19" t="s">
        <v>7</v>
      </c>
      <c r="E84" s="23"/>
      <c r="F84" s="24"/>
    </row>
    <row r="85" spans="1:22" x14ac:dyDescent="0.25">
      <c r="A85" s="6" t="s">
        <v>219</v>
      </c>
      <c r="B85" s="20" t="s">
        <v>220</v>
      </c>
      <c r="C85" s="26" t="s">
        <v>62</v>
      </c>
      <c r="D85" s="22">
        <f t="shared" ref="D85:D87" si="6">E85*E$2*6+F85*E$2*6</f>
        <v>19.271850601130126</v>
      </c>
      <c r="E85" s="23">
        <v>3.6865075499999994E-3</v>
      </c>
      <c r="F85" s="24">
        <v>3.9958055334449998E-3</v>
      </c>
    </row>
    <row r="86" spans="1:22" x14ac:dyDescent="0.25">
      <c r="A86" s="6" t="s">
        <v>221</v>
      </c>
      <c r="B86" s="27" t="s">
        <v>223</v>
      </c>
      <c r="C86" s="21" t="s">
        <v>62</v>
      </c>
      <c r="D86" s="22">
        <f t="shared" si="6"/>
        <v>16.351873237322533</v>
      </c>
      <c r="E86" s="23">
        <v>3.1279457999999999E-3</v>
      </c>
      <c r="F86" s="24">
        <v>3.3903804526200002E-3</v>
      </c>
    </row>
    <row r="87" spans="1:22" x14ac:dyDescent="0.25">
      <c r="A87" s="6" t="s">
        <v>222</v>
      </c>
      <c r="B87" s="20" t="s">
        <v>229</v>
      </c>
      <c r="C87" s="26" t="s">
        <v>62</v>
      </c>
      <c r="D87" s="22">
        <f t="shared" si="6"/>
        <v>0.58399547276151909</v>
      </c>
      <c r="E87" s="23">
        <v>1.1171235E-4</v>
      </c>
      <c r="F87" s="24">
        <v>1.2108501616500001E-4</v>
      </c>
    </row>
    <row r="88" spans="1:22" x14ac:dyDescent="0.25">
      <c r="A88" s="16" t="s">
        <v>224</v>
      </c>
      <c r="B88" s="25" t="s">
        <v>225</v>
      </c>
      <c r="C88" s="1" t="s">
        <v>7</v>
      </c>
      <c r="D88" s="19" t="s">
        <v>7</v>
      </c>
      <c r="E88" s="23"/>
      <c r="F88" s="24"/>
    </row>
    <row r="89" spans="1:22" x14ac:dyDescent="0.25">
      <c r="A89" s="6" t="s">
        <v>55</v>
      </c>
      <c r="B89" s="27" t="s">
        <v>226</v>
      </c>
      <c r="C89" s="21" t="s">
        <v>53</v>
      </c>
      <c r="D89" s="22">
        <f t="shared" ref="D89:D91" si="7">E89*E$2*6+F89*E$2*6</f>
        <v>5168.3599339394441</v>
      </c>
      <c r="E89" s="28">
        <v>0.98865429749999989</v>
      </c>
      <c r="F89" s="29">
        <v>1.0716023930602501</v>
      </c>
    </row>
    <row r="90" spans="1:22" x14ac:dyDescent="0.25">
      <c r="A90" s="6" t="s">
        <v>227</v>
      </c>
      <c r="B90" s="27" t="s">
        <v>68</v>
      </c>
      <c r="C90" s="1"/>
      <c r="D90" s="22">
        <f t="shared" si="7"/>
        <v>7156.2805232196533</v>
      </c>
      <c r="E90" s="23">
        <v>1.3689231368999999</v>
      </c>
      <c r="F90" s="24">
        <v>1.4837757880859099</v>
      </c>
    </row>
    <row r="91" spans="1:22" x14ac:dyDescent="0.25">
      <c r="A91" s="6" t="s">
        <v>66</v>
      </c>
      <c r="B91" s="27" t="s">
        <v>228</v>
      </c>
      <c r="C91" s="1"/>
      <c r="D91" s="22">
        <f t="shared" si="7"/>
        <v>4574.7285358773588</v>
      </c>
      <c r="E91" s="28">
        <v>0.87509869372499993</v>
      </c>
      <c r="F91" s="29">
        <v>0.94851947412852755</v>
      </c>
    </row>
    <row r="92" spans="1:22" x14ac:dyDescent="0.25">
      <c r="A92" s="6"/>
      <c r="B92" s="3" t="s">
        <v>84</v>
      </c>
      <c r="C92" s="1" t="s">
        <v>15</v>
      </c>
      <c r="D92" s="9">
        <f>SUM(D29:D53)+SUM(D56:D63)+SUM(D65:D70)+SUM(D72:D73)+D75+D76+D77+SUM(D79:D83)+SUM(D85:D87)+D89+D90+D91</f>
        <v>66919.851104407571</v>
      </c>
      <c r="E92" s="32">
        <f>SUM(E29:E53)+SUM(E56:E63)+SUM(E65:E70)+SUM(E72:E73)+E75+E76+E77+SUM(E79:E83)+SUM(E85:E87)+E89+E90+E91</f>
        <v>12.802434157982999</v>
      </c>
      <c r="F92" s="32">
        <f>SUM(F29:F53)+SUM(F56:F63)+SUM(F65:F70)+SUM(F72:F73)+F75+F76+F77+SUM(F79:F83)+SUM(F85:F87)+F89+F90+F91</f>
        <v>13.873740243837776</v>
      </c>
    </row>
    <row r="93" spans="1:22" x14ac:dyDescent="0.25">
      <c r="A93" s="35" t="s">
        <v>85</v>
      </c>
      <c r="B93" s="35"/>
      <c r="C93" s="35"/>
      <c r="D93" s="35"/>
    </row>
    <row r="94" spans="1:22" x14ac:dyDescent="0.25">
      <c r="A94" s="6" t="s">
        <v>86</v>
      </c>
      <c r="B94" s="1" t="s">
        <v>87</v>
      </c>
      <c r="C94" s="1" t="s">
        <v>88</v>
      </c>
      <c r="D94" s="1">
        <v>0</v>
      </c>
      <c r="E94" s="11" t="s">
        <v>119</v>
      </c>
    </row>
    <row r="95" spans="1:22" x14ac:dyDescent="0.25">
      <c r="A95" s="6" t="s">
        <v>89</v>
      </c>
      <c r="B95" s="1" t="s">
        <v>90</v>
      </c>
      <c r="C95" s="1" t="s">
        <v>88</v>
      </c>
      <c r="D95" s="1">
        <v>0</v>
      </c>
      <c r="E95" s="11" t="s">
        <v>119</v>
      </c>
    </row>
    <row r="96" spans="1:22" x14ac:dyDescent="0.25">
      <c r="A96" s="6" t="s">
        <v>91</v>
      </c>
      <c r="B96" s="1" t="s">
        <v>92</v>
      </c>
      <c r="C96" s="1" t="s">
        <v>88</v>
      </c>
      <c r="D96" s="1">
        <v>0</v>
      </c>
      <c r="E96" s="11" t="s">
        <v>119</v>
      </c>
    </row>
    <row r="97" spans="1:5" x14ac:dyDescent="0.25">
      <c r="A97" s="6" t="s">
        <v>93</v>
      </c>
      <c r="B97" s="1" t="s">
        <v>94</v>
      </c>
      <c r="C97" s="1" t="s">
        <v>15</v>
      </c>
      <c r="D97" s="1">
        <v>-6493.35</v>
      </c>
      <c r="E97" s="11" t="s">
        <v>119</v>
      </c>
    </row>
    <row r="98" spans="1:5" x14ac:dyDescent="0.25">
      <c r="A98" s="35" t="s">
        <v>95</v>
      </c>
      <c r="B98" s="35"/>
      <c r="C98" s="35"/>
      <c r="D98" s="35"/>
    </row>
    <row r="99" spans="1:5" ht="31.5" x14ac:dyDescent="0.25">
      <c r="A99" s="6" t="s">
        <v>96</v>
      </c>
      <c r="B99" s="1" t="s">
        <v>14</v>
      </c>
      <c r="C99" s="1" t="s">
        <v>15</v>
      </c>
      <c r="D99" s="1">
        <v>0</v>
      </c>
      <c r="E99" s="11" t="s">
        <v>97</v>
      </c>
    </row>
    <row r="100" spans="1:5" ht="31.5" x14ac:dyDescent="0.25">
      <c r="A100" s="6" t="s">
        <v>98</v>
      </c>
      <c r="B100" s="1" t="s">
        <v>17</v>
      </c>
      <c r="C100" s="1" t="s">
        <v>15</v>
      </c>
      <c r="D100" s="1">
        <v>0</v>
      </c>
      <c r="E100" s="11" t="s">
        <v>97</v>
      </c>
    </row>
    <row r="101" spans="1:5" ht="31.5" x14ac:dyDescent="0.25">
      <c r="A101" s="6" t="s">
        <v>99</v>
      </c>
      <c r="B101" s="1" t="s">
        <v>19</v>
      </c>
      <c r="C101" s="1" t="s">
        <v>15</v>
      </c>
      <c r="D101" s="1">
        <v>0</v>
      </c>
      <c r="E101" s="11" t="s">
        <v>97</v>
      </c>
    </row>
    <row r="102" spans="1:5" ht="31.5" x14ac:dyDescent="0.25">
      <c r="A102" s="6" t="s">
        <v>100</v>
      </c>
      <c r="B102" s="1" t="s">
        <v>43</v>
      </c>
      <c r="C102" s="1" t="s">
        <v>15</v>
      </c>
      <c r="D102" s="1">
        <v>0</v>
      </c>
      <c r="E102" s="11" t="s">
        <v>97</v>
      </c>
    </row>
    <row r="103" spans="1:5" ht="31.5" x14ac:dyDescent="0.25">
      <c r="A103" s="6" t="s">
        <v>101</v>
      </c>
      <c r="B103" s="1" t="s">
        <v>102</v>
      </c>
      <c r="C103" s="1" t="s">
        <v>15</v>
      </c>
      <c r="D103" s="1">
        <v>0</v>
      </c>
      <c r="E103" s="11" t="s">
        <v>97</v>
      </c>
    </row>
    <row r="104" spans="1:5" ht="31.5" x14ac:dyDescent="0.25">
      <c r="A104" s="6" t="s">
        <v>103</v>
      </c>
      <c r="B104" s="1" t="s">
        <v>47</v>
      </c>
      <c r="C104" s="1" t="s">
        <v>15</v>
      </c>
      <c r="D104" s="1">
        <v>0</v>
      </c>
      <c r="E104" s="11" t="s">
        <v>97</v>
      </c>
    </row>
    <row r="105" spans="1:5" x14ac:dyDescent="0.25">
      <c r="A105" s="35" t="s">
        <v>104</v>
      </c>
      <c r="B105" s="35"/>
      <c r="C105" s="35"/>
      <c r="D105" s="35"/>
      <c r="E105" s="8"/>
    </row>
    <row r="106" spans="1:5" ht="31.5" x14ac:dyDescent="0.25">
      <c r="A106" s="6" t="s">
        <v>105</v>
      </c>
      <c r="B106" s="1" t="s">
        <v>87</v>
      </c>
      <c r="C106" s="1" t="s">
        <v>88</v>
      </c>
      <c r="D106" s="1">
        <v>0</v>
      </c>
      <c r="E106" s="11" t="s">
        <v>97</v>
      </c>
    </row>
    <row r="107" spans="1:5" ht="31.5" x14ac:dyDescent="0.25">
      <c r="A107" s="6" t="s">
        <v>106</v>
      </c>
      <c r="B107" s="1" t="s">
        <v>90</v>
      </c>
      <c r="C107" s="1" t="s">
        <v>88</v>
      </c>
      <c r="D107" s="1">
        <v>0</v>
      </c>
      <c r="E107" s="11" t="s">
        <v>97</v>
      </c>
    </row>
    <row r="108" spans="1:5" ht="31.5" x14ac:dyDescent="0.25">
      <c r="A108" s="6" t="s">
        <v>107</v>
      </c>
      <c r="B108" s="1" t="s">
        <v>108</v>
      </c>
      <c r="C108" s="1" t="s">
        <v>88</v>
      </c>
      <c r="D108" s="1">
        <v>0</v>
      </c>
      <c r="E108" s="11" t="s">
        <v>97</v>
      </c>
    </row>
    <row r="109" spans="1:5" ht="31.5" x14ac:dyDescent="0.25">
      <c r="A109" s="6" t="s">
        <v>109</v>
      </c>
      <c r="B109" s="1" t="s">
        <v>94</v>
      </c>
      <c r="C109" s="1" t="s">
        <v>15</v>
      </c>
      <c r="D109" s="1">
        <v>0</v>
      </c>
      <c r="E109" s="11" t="s">
        <v>97</v>
      </c>
    </row>
    <row r="110" spans="1:5" x14ac:dyDescent="0.25">
      <c r="A110" s="35" t="s">
        <v>110</v>
      </c>
      <c r="B110" s="35"/>
      <c r="C110" s="35"/>
      <c r="D110" s="35"/>
    </row>
    <row r="111" spans="1:5" x14ac:dyDescent="0.25">
      <c r="A111" s="6" t="s">
        <v>111</v>
      </c>
      <c r="B111" s="1" t="s">
        <v>112</v>
      </c>
      <c r="C111" s="1" t="s">
        <v>88</v>
      </c>
      <c r="D111" s="1">
        <v>4</v>
      </c>
      <c r="E111" s="11" t="s">
        <v>113</v>
      </c>
    </row>
    <row r="112" spans="1:5" x14ac:dyDescent="0.25">
      <c r="A112" s="6" t="s">
        <v>114</v>
      </c>
      <c r="B112" s="1" t="s">
        <v>115</v>
      </c>
      <c r="C112" s="1" t="s">
        <v>88</v>
      </c>
      <c r="D112" s="1">
        <v>0</v>
      </c>
      <c r="E112" s="11" t="s">
        <v>113</v>
      </c>
    </row>
    <row r="113" spans="1:5" ht="31.5" x14ac:dyDescent="0.25">
      <c r="A113" s="6" t="s">
        <v>116</v>
      </c>
      <c r="B113" s="1" t="s">
        <v>117</v>
      </c>
      <c r="C113" s="1" t="s">
        <v>15</v>
      </c>
      <c r="D113" s="7">
        <v>0</v>
      </c>
      <c r="E113" s="11" t="s">
        <v>113</v>
      </c>
    </row>
  </sheetData>
  <sheetProtection password="CC29" sheet="1" objects="1" scenarios="1" selectLockedCells="1" selectUnlockedCells="1"/>
  <mergeCells count="10">
    <mergeCell ref="A105:D105"/>
    <mergeCell ref="A110:D110"/>
    <mergeCell ref="A2:D2"/>
    <mergeCell ref="A8:D8"/>
    <mergeCell ref="A26:D26"/>
    <mergeCell ref="F25:G25"/>
    <mergeCell ref="E27:E28"/>
    <mergeCell ref="F27:F28"/>
    <mergeCell ref="A93:D93"/>
    <mergeCell ref="A98:D98"/>
  </mergeCells>
  <pageMargins left="0.7" right="0.7" top="0.75" bottom="0.75" header="0.3" footer="0.3"/>
  <pageSetup paperSize="9" scale="52" orientation="portrait" horizontalDpi="180" verticalDpi="180" r:id="rId1"/>
  <rowBreaks count="1" manualBreakCount="1">
    <brk id="63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2023-03-22T10:58:09Z</dcterms:modified>
</cp:coreProperties>
</file>