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8" i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79" i="1"/>
  <c r="D78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F98" i="1" l="1"/>
  <c r="E98" i="1"/>
  <c r="D11" i="1"/>
  <c r="D10" i="1"/>
  <c r="D9" i="1"/>
  <c r="D29" i="1" l="1"/>
  <c r="D12" i="1" l="1"/>
  <c r="D17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<sst xmlns="http://schemas.openxmlformats.org/spreadsheetml/2006/main" count="368" uniqueCount="249">
  <si>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</si>
  <si>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</si>
  <si>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</si>
  <si>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</si>
  <si>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</si>
  <si>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</si>
  <si>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</si>
  <si>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</si>
  <si>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</si>
  <si>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</si>
  <si>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</si>
  <si>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</si>
  <si>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</si>
  <si>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</si>
  <si>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</si>
  <si>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</si>
  <si>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</si>
  <si>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</si>
  <si>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</si>
  <si>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</si>
  <si>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</si>
  <si>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</si>
  <si>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</si>
  <si>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</si>
  <si>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</si>
  <si>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</si>
  <si>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</si>
  <si>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</si>
  <si>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</si>
  <si>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</si>
  <si>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</si>
  <si>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</si>
  <si>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</si>
  <si>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</si>
  <si>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</si>
  <si>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</si>
  <si>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</si>
  <si>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</si>
  <si>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</si>
  <si>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</si>
  <si>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</si>
  <si>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</si>
  <si>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</si>
  <si>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</si>
  <si>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</si>
  <si>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</si>
  <si>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</si>
  <si>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</si>
  <si>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</si>
  <si>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</si>
  <si>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</si>
  <si>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</si>
  <si>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</si>
  <si>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</si>
  <si>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</si>
  <si>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</si>
  <si>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</si>
  <si>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</si>
  <si>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</si>
  <si>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</si>
  <si>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</si>
  <si>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</si>
  <si>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</si>
  <si>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</si>
  <si>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</si>
  <si>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</si>
  <si>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</si>
  <si>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</si>
  <si>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</si>
  <si>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</si>
  <si>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</si>
  <si>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</si>
  <si>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</si>
  <si>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</si>
  <si>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</si>
  <si>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</si>
  <si>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</si>
  <si>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</si>
  <si>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</si>
  <si>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</si>
  <si>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</si>
  <si>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</si>
  <si>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</si>
  <si>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</si>
  <si>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</si>
  <si>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</si>
  <si>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</si>
  <si>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</si>
  <si>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</si>
  <si>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</si>
  <si>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</si>
  <si>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</si>
  <si>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</si>
  <si>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</si>
  <si>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</si>
  <si>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</si>
  <si>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</si>
  <si>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</si>
  <si>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</si>
  <si>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</si>
  <si>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</si>
  <si>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</si>
  <si>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</si>
  <si>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</si>
  <si>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</si>
  <si>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</si>
  <si>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</si>
  <si>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</si>
  <si>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</si>
  <si>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</si>
  <si>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</si>
  <si>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</si>
  <si>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</si>
  <si>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</si>
  <si>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</si>
  <si>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</si>
  <si>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</si>
  <si>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</si>
  <si>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</si>
  <si>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</si>
  <si>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</si>
  <si>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</si>
  <si>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</si>
  <si>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</si>
  <si>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</si>
  <si>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</si>
  <si>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</si>
  <si>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</si>
  <si>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</si>
  <si>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</si>
  <si>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</si>
  <si>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</si>
  <si>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</si>
  <si>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</si>
  <si>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</si>
  <si>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</si>
  <si>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</si>
  <si>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</si>
  <si>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</si>
  <si>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</si>
  <si>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</si>
  <si>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</si>
  <si>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</si>
  <si>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</si>
  <si>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</si>
  <si>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</si>
  <si>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</si>
  <si>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</si>
  <si>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</si>
  <si>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</si>
  <si>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</si>
  <si>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</si>
  <si>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</si>
  <si>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</si>
  <si>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</si>
  <si>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</si>
  <si>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</si>
  <si>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</si>
  <si>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</si>
  <si>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</si>
  <si>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</si>
  <si>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</si>
  <si>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</si>
  <si>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</si>
  <si>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</si>
  <si>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</si>
  <si>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</si>
  <si>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</si>
  <si>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</si>
  <si>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Ремонт и обслуживание кол.приборов учета тепловой энергии</t>
  </si>
  <si>
    <t>21.27</t>
  </si>
  <si>
    <t>Ремонт и обслуживание кол.приборов учета хол.воды</t>
  </si>
  <si>
    <t>21.28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</si>
  <si>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</si>
  <si>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</si>
  <si>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</si>
  <si>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</si>
  <si>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</si>
  <si>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</si>
  <si>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</si>
  <si>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</si>
  <si>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</si>
  <si>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</si>
  <si>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</si>
  <si>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</si>
  <si>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</si>
  <si>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</si>
  <si>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</si>
  <si>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</si>
  <si>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</si>
  <si>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</si>
  <si>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</si>
  <si>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</si>
  <si>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</si>
  <si>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</si>
  <si>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</si>
  <si>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</si>
  <si>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</si>
  <si>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</si>
  <si>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</si>
  <si>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</si>
  <si>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</si>
  <si>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</si>
  <si>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</si>
  <si>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</si>
  <si>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</si>
  <si>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</si>
  <si>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</si>
  <si>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</si>
  <si>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</si>
  <si>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</si>
  <si>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</si>
  <si>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</si>
  <si>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</si>
  <si>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</si>
  <si>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</si>
  <si>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</si>
  <si>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</si>
  <si>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</si>
  <si>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</si>
  <si>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</si>
  <si>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</si>
  <si>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</si>
  <si>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</si>
  <si>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</si>
  <si>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</si>
  <si>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</si>
  <si>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</si>
  <si>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</si>
  <si>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</si>
  <si>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</si>
  <si>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</si>
  <si>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</si>
  <si>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</si>
  <si>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</si>
  <si>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</si>
  <si>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         по дому №31  ул. Гагарина в  г. Липецке</t>
  </si>
  <si>
    <t>31.03.2023 г.</t>
  </si>
  <si>
    <t>01.01.2022 г.</t>
  </si>
  <si>
    <t>31.12.2022 г.</t>
  </si>
  <si>
    <t>01.01.22-31.05.22</t>
  </si>
  <si>
    <t>01.06.22-31.12.22</t>
  </si>
  <si>
    <t>Поверка приборов учета тепловой энергии</t>
  </si>
  <si>
    <t>21.29</t>
  </si>
  <si>
    <t>Ремонт внутридомовых сетей горячего водоснабжения</t>
  </si>
  <si>
    <t>Востановление теплоизоляции сетей горячего водоснабжения</t>
  </si>
  <si>
    <t>21.30</t>
  </si>
  <si>
    <t>21.31</t>
  </si>
  <si>
    <t xml:space="preserve">     подоконники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</si>
</sst>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31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64.010000000000005</v>
          </cell>
        </row>
        <row r="24">
          <cell r="D24">
            <v>-470994.27346044593</v>
          </cell>
        </row>
        <row r="25">
          <cell r="D25">
            <v>91216.05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Y124">
            <v>73248.682412433773</v>
          </cell>
        </row>
        <row r="125">
          <cell r="GY125">
            <v>74449.051541627618</v>
          </cell>
        </row>
        <row r="126">
          <cell r="GY126">
            <v>17689.771748505606</v>
          </cell>
        </row>
      </sheetData>
      <sheetData sheetId="7">
        <row r="124">
          <cell r="GY124">
            <v>48288.542198868825</v>
          </cell>
        </row>
        <row r="125">
          <cell r="GY125">
            <v>49043.853727562942</v>
          </cell>
        </row>
        <row r="126">
          <cell r="GY126">
            <v>11657.48800528884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zoomScaleNormal="80" zoomScaleSheetLayoutView="100" workbookViewId="0">
      <selection activeCell="Q4" sqref="Q4"/>
    </sheetView>
  </sheetViews>
  <sheetFormatPr defaultRowHeight="15.75" x14ac:dyDescent="0.25"/>
  <cols>
    <col min="1" max="1" width="9.140625" style="10"/>
    <col min="2" max="2" width="62.42578125" style="14" customWidth="1"/>
    <col min="3" max="3" width="24.28515625" style="14" customWidth="1"/>
    <col min="4" max="4" width="62.7109375" style="14" customWidth="1"/>
    <col min="5" max="6" width="20" style="14" hidden="1" customWidth="1"/>
    <col min="7" max="12" width="9.140625" style="14" hidden="1" customWidth="1"/>
    <col min="13" max="13" width="0" style="14" hidden="1" customWidth="1"/>
    <col min="14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236</v>
      </c>
      <c r="B2" s="35"/>
      <c r="C2" s="35"/>
      <c r="D2" s="35"/>
      <c r="E2" s="14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239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3">
        <f>[1]Лист1!$D$23</f>
        <v>64.010000000000005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-470994.27346044593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5">
        <f>[1]Лист1!$D$25</f>
        <v>91216.05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3">
        <f>D13+D14+D15</f>
        <v>274377.38963428763</v>
      </c>
      <c r="E12" s="9"/>
    </row>
    <row r="13" spans="1:22" x14ac:dyDescent="0.25">
      <c r="A13" s="6" t="s">
        <v>22</v>
      </c>
      <c r="B13" s="11" t="s">
        <v>23</v>
      </c>
      <c r="C13" s="1" t="s">
        <v>15</v>
      </c>
      <c r="D13" s="13">
        <f>'[2]ГУК 2021'!$GY$125+'[2]ГУК 2022'!$GY$125</f>
        <v>123492.90526919055</v>
      </c>
    </row>
    <row r="14" spans="1:22" x14ac:dyDescent="0.25">
      <c r="A14" s="6" t="s">
        <v>24</v>
      </c>
      <c r="B14" s="11" t="s">
        <v>25</v>
      </c>
      <c r="C14" s="1" t="s">
        <v>15</v>
      </c>
      <c r="D14" s="13">
        <f>'[2]ГУК 2021'!$GY$124+'[2]ГУК 2022'!$GY$124</f>
        <v>121537.2246113026</v>
      </c>
    </row>
    <row r="15" spans="1:22" x14ac:dyDescent="0.25">
      <c r="A15" s="6" t="s">
        <v>26</v>
      </c>
      <c r="B15" s="11" t="s">
        <v>27</v>
      </c>
      <c r="C15" s="1" t="s">
        <v>15</v>
      </c>
      <c r="D15" s="13">
        <f>'[2]ГУК 2021'!$GY$126+'[2]ГУК 2022'!$GY$126</f>
        <v>29347.259753794446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210705.8296342876</v>
      </c>
      <c r="E16" s="14">
        <v>210705.83</v>
      </c>
      <c r="F16" s="9">
        <f>D16-E16</f>
        <v>-3.6571238888427615E-4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D12-D25+D103+D119</f>
        <v>210705.8296342876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-260224.43382615832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708.15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D22-D98</f>
        <v>-534601.82633211778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5">
        <v>76654.33</v>
      </c>
      <c r="E25" s="9">
        <f>D25+F16</f>
        <v>76654.329634287613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29.25" customHeight="1" x14ac:dyDescent="0.25">
      <c r="A27" s="16" t="s">
        <v>1</v>
      </c>
      <c r="B27" s="3" t="s">
        <v>50</v>
      </c>
      <c r="C27" s="3" t="s">
        <v>128</v>
      </c>
      <c r="D27" s="17" t="s">
        <v>129</v>
      </c>
      <c r="E27" s="34" t="s">
        <v>240</v>
      </c>
      <c r="F27" s="34" t="s">
        <v>241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130</v>
      </c>
      <c r="B28" s="18" t="s">
        <v>131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132</v>
      </c>
      <c r="C29" s="21" t="s">
        <v>133</v>
      </c>
      <c r="D29" s="22">
        <f>E29*E$2*5+F29*E$2*7</f>
        <v>739.16584383965369</v>
      </c>
      <c r="E29" s="23">
        <v>3.4482175608959997E-2</v>
      </c>
      <c r="F29" s="24">
        <v>3.7375230142551744E-2</v>
      </c>
    </row>
    <row r="30" spans="1:22" x14ac:dyDescent="0.25">
      <c r="A30" s="6" t="s">
        <v>56</v>
      </c>
      <c r="B30" s="20" t="s">
        <v>79</v>
      </c>
      <c r="C30" s="21" t="s">
        <v>133</v>
      </c>
      <c r="D30" s="22">
        <f t="shared" ref="D30:D59" si="0">E30*E$2*5+F30*E$2*7</f>
        <v>498.52501961399145</v>
      </c>
      <c r="E30" s="23">
        <v>2.3256252186239997E-2</v>
      </c>
      <c r="F30" s="24">
        <v>2.5207451744665536E-2</v>
      </c>
    </row>
    <row r="31" spans="1:22" x14ac:dyDescent="0.25">
      <c r="A31" s="6" t="s">
        <v>63</v>
      </c>
      <c r="B31" s="20" t="s">
        <v>83</v>
      </c>
      <c r="C31" s="21" t="s">
        <v>133</v>
      </c>
      <c r="D31" s="22">
        <f t="shared" si="0"/>
        <v>895.94863086556666</v>
      </c>
      <c r="E31" s="23">
        <v>4.1796111499999997E-2</v>
      </c>
      <c r="F31" s="24">
        <v>4.5302805254849997E-2</v>
      </c>
    </row>
    <row r="32" spans="1:22" x14ac:dyDescent="0.25">
      <c r="A32" s="6" t="s">
        <v>121</v>
      </c>
      <c r="B32" s="20" t="s">
        <v>134</v>
      </c>
      <c r="C32" s="21" t="s">
        <v>133</v>
      </c>
      <c r="D32" s="22">
        <f t="shared" si="0"/>
        <v>1803.5608271084964</v>
      </c>
      <c r="E32" s="23">
        <v>8.4136329729119982E-2</v>
      </c>
      <c r="F32" s="24">
        <v>9.1195367793393156E-2</v>
      </c>
    </row>
    <row r="33" spans="1:22" s="5" customFormat="1" x14ac:dyDescent="0.25">
      <c r="A33" s="6" t="s">
        <v>123</v>
      </c>
      <c r="B33" s="20" t="s">
        <v>84</v>
      </c>
      <c r="C33" s="21" t="s">
        <v>133</v>
      </c>
      <c r="D33" s="22">
        <f t="shared" si="0"/>
        <v>15127.392275288385</v>
      </c>
      <c r="E33" s="23">
        <v>0.70569467094488003</v>
      </c>
      <c r="F33" s="24">
        <v>0.76490245383715549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0" t="s">
        <v>135</v>
      </c>
      <c r="C34" s="21" t="s">
        <v>133</v>
      </c>
      <c r="D34" s="22">
        <f t="shared" si="0"/>
        <v>1829.4481293993717</v>
      </c>
      <c r="E34" s="23">
        <v>8.5343975497760002E-2</v>
      </c>
      <c r="F34" s="24">
        <v>9.2504335042022073E-2</v>
      </c>
    </row>
    <row r="35" spans="1:22" x14ac:dyDescent="0.25">
      <c r="A35" s="6" t="s">
        <v>67</v>
      </c>
      <c r="B35" s="20" t="s">
        <v>81</v>
      </c>
      <c r="C35" s="21" t="s">
        <v>133</v>
      </c>
      <c r="D35" s="22">
        <f t="shared" si="0"/>
        <v>2553.3361340385131</v>
      </c>
      <c r="E35" s="23">
        <v>0.11911343806859999</v>
      </c>
      <c r="F35" s="24">
        <v>0.12910705552255552</v>
      </c>
    </row>
    <row r="36" spans="1:22" x14ac:dyDescent="0.25">
      <c r="A36" s="6" t="s">
        <v>69</v>
      </c>
      <c r="B36" s="20" t="s">
        <v>82</v>
      </c>
      <c r="C36" s="21" t="s">
        <v>133</v>
      </c>
      <c r="D36" s="22">
        <f t="shared" si="0"/>
        <v>4459.1118335390402</v>
      </c>
      <c r="E36" s="23">
        <v>0.20801810390123995</v>
      </c>
      <c r="F36" s="24">
        <v>0.22547082281855399</v>
      </c>
    </row>
    <row r="37" spans="1:22" ht="31.5" x14ac:dyDescent="0.25">
      <c r="A37" s="6" t="s">
        <v>70</v>
      </c>
      <c r="B37" s="20" t="s">
        <v>136</v>
      </c>
      <c r="C37" s="21" t="s">
        <v>133</v>
      </c>
      <c r="D37" s="22">
        <f t="shared" si="0"/>
        <v>19.99752072337062</v>
      </c>
      <c r="E37" s="23">
        <v>9.3288674939999991E-4</v>
      </c>
      <c r="F37" s="24">
        <v>1.01115594767466E-3</v>
      </c>
    </row>
    <row r="38" spans="1:22" x14ac:dyDescent="0.25">
      <c r="A38" s="6" t="s">
        <v>127</v>
      </c>
      <c r="B38" s="20" t="s">
        <v>137</v>
      </c>
      <c r="C38" s="21" t="s">
        <v>133</v>
      </c>
      <c r="D38" s="22">
        <f t="shared" si="0"/>
        <v>3439.0466836342207</v>
      </c>
      <c r="E38" s="23">
        <v>0.16043194184471998</v>
      </c>
      <c r="F38" s="24">
        <v>0.17389218176549201</v>
      </c>
    </row>
    <row r="39" spans="1:22" x14ac:dyDescent="0.25">
      <c r="A39" s="6" t="s">
        <v>138</v>
      </c>
      <c r="B39" s="20" t="s">
        <v>139</v>
      </c>
      <c r="C39" s="21" t="s">
        <v>133</v>
      </c>
      <c r="D39" s="22">
        <f t="shared" si="0"/>
        <v>8378.2906075470746</v>
      </c>
      <c r="E39" s="23">
        <v>0.39084826556867996</v>
      </c>
      <c r="F39" s="24">
        <v>0.42364043504989224</v>
      </c>
    </row>
    <row r="40" spans="1:22" ht="31.5" x14ac:dyDescent="0.25">
      <c r="A40" s="6" t="s">
        <v>140</v>
      </c>
      <c r="B40" s="20" t="s">
        <v>141</v>
      </c>
      <c r="C40" s="21" t="s">
        <v>133</v>
      </c>
      <c r="D40" s="22">
        <f t="shared" si="0"/>
        <v>106.52571518269762</v>
      </c>
      <c r="E40" s="23">
        <v>4.9694374387199989E-3</v>
      </c>
      <c r="F40" s="24">
        <v>5.3863732398286073E-3</v>
      </c>
    </row>
    <row r="41" spans="1:22" ht="31.5" x14ac:dyDescent="0.25">
      <c r="A41" s="6" t="s">
        <v>142</v>
      </c>
      <c r="B41" s="20" t="s">
        <v>143</v>
      </c>
      <c r="C41" s="21" t="s">
        <v>133</v>
      </c>
      <c r="D41" s="22">
        <f t="shared" si="0"/>
        <v>384.79061732023445</v>
      </c>
      <c r="E41" s="23">
        <v>1.7950528625879997E-2</v>
      </c>
      <c r="F41" s="24">
        <v>1.945657797759133E-2</v>
      </c>
    </row>
    <row r="42" spans="1:22" ht="31.5" x14ac:dyDescent="0.25">
      <c r="A42" s="6" t="s">
        <v>144</v>
      </c>
      <c r="B42" s="20" t="s">
        <v>145</v>
      </c>
      <c r="C42" s="21" t="s">
        <v>133</v>
      </c>
      <c r="D42" s="22">
        <f t="shared" si="0"/>
        <v>2308.7437039214064</v>
      </c>
      <c r="E42" s="23">
        <v>0.10770317175527999</v>
      </c>
      <c r="F42" s="24">
        <v>0.11673946786554799</v>
      </c>
    </row>
    <row r="43" spans="1:22" x14ac:dyDescent="0.25">
      <c r="A43" s="6" t="s">
        <v>146</v>
      </c>
      <c r="B43" s="20" t="s">
        <v>147</v>
      </c>
      <c r="C43" s="21" t="s">
        <v>133</v>
      </c>
      <c r="D43" s="22">
        <f t="shared" si="0"/>
        <v>4180.72718576843</v>
      </c>
      <c r="E43" s="23">
        <v>0.19503142656587999</v>
      </c>
      <c r="F43" s="24">
        <v>0.21139456325475733</v>
      </c>
    </row>
    <row r="44" spans="1:22" x14ac:dyDescent="0.25">
      <c r="A44" s="6" t="s">
        <v>148</v>
      </c>
      <c r="B44" s="20" t="s">
        <v>149</v>
      </c>
      <c r="C44" s="21" t="s">
        <v>133</v>
      </c>
      <c r="D44" s="22">
        <f t="shared" si="0"/>
        <v>8837.8743472853785</v>
      </c>
      <c r="E44" s="23">
        <v>0.41228790236027996</v>
      </c>
      <c r="F44" s="24">
        <v>0.44687885736830746</v>
      </c>
    </row>
    <row r="45" spans="1:22" x14ac:dyDescent="0.25">
      <c r="A45" s="6" t="s">
        <v>150</v>
      </c>
      <c r="B45" s="20" t="s">
        <v>244</v>
      </c>
      <c r="C45" s="21" t="s">
        <v>133</v>
      </c>
      <c r="D45" s="22">
        <f t="shared" si="0"/>
        <v>4212.148439887068</v>
      </c>
      <c r="E45" s="23">
        <v>0.19649723185355999</v>
      </c>
      <c r="F45" s="24">
        <v>0.21298334960607371</v>
      </c>
    </row>
    <row r="46" spans="1:22" ht="31.5" x14ac:dyDescent="0.25">
      <c r="A46" s="6" t="s">
        <v>152</v>
      </c>
      <c r="B46" s="20" t="s">
        <v>245</v>
      </c>
      <c r="C46" s="21" t="s">
        <v>133</v>
      </c>
      <c r="D46" s="22">
        <f t="shared" si="0"/>
        <v>117.75785556504593</v>
      </c>
      <c r="E46" s="23">
        <v>5.4934181398799999E-3</v>
      </c>
      <c r="F46" s="24">
        <v>5.9543159218159326E-3</v>
      </c>
    </row>
    <row r="47" spans="1:22" x14ac:dyDescent="0.25">
      <c r="A47" s="6" t="s">
        <v>153</v>
      </c>
      <c r="B47" s="20" t="s">
        <v>151</v>
      </c>
      <c r="C47" s="21" t="s">
        <v>133</v>
      </c>
      <c r="D47" s="22">
        <f t="shared" si="0"/>
        <v>1010.0065167265977</v>
      </c>
      <c r="E47" s="23">
        <v>4.7116925607719996E-2</v>
      </c>
      <c r="F47" s="24">
        <v>5.1070035666207707E-2</v>
      </c>
    </row>
    <row r="48" spans="1:22" x14ac:dyDescent="0.25">
      <c r="A48" s="6" t="s">
        <v>155</v>
      </c>
      <c r="B48" s="20" t="s">
        <v>80</v>
      </c>
      <c r="C48" s="21" t="s">
        <v>133</v>
      </c>
      <c r="D48" s="22">
        <f t="shared" si="0"/>
        <v>16618.179212387135</v>
      </c>
      <c r="E48" s="23">
        <v>0.77524006104779997</v>
      </c>
      <c r="F48" s="24">
        <v>0.84028270216971046</v>
      </c>
    </row>
    <row r="49" spans="1:22" ht="31.5" x14ac:dyDescent="0.25">
      <c r="A49" s="6" t="s">
        <v>157</v>
      </c>
      <c r="B49" s="20" t="s">
        <v>154</v>
      </c>
      <c r="C49" s="21" t="s">
        <v>133</v>
      </c>
      <c r="D49" s="22">
        <f t="shared" si="0"/>
        <v>1728.6719081839697</v>
      </c>
      <c r="E49" s="23">
        <v>8.0642752644839985E-2</v>
      </c>
      <c r="F49" s="24">
        <v>8.7408679591742061E-2</v>
      </c>
    </row>
    <row r="50" spans="1:22" ht="31.5" x14ac:dyDescent="0.25">
      <c r="A50" s="6" t="s">
        <v>159</v>
      </c>
      <c r="B50" s="20" t="s">
        <v>156</v>
      </c>
      <c r="C50" s="21" t="s">
        <v>133</v>
      </c>
      <c r="D50" s="22">
        <f t="shared" si="0"/>
        <v>3762.9586210995958</v>
      </c>
      <c r="E50" s="23">
        <v>0.17554247272571999</v>
      </c>
      <c r="F50" s="24">
        <v>0.19027048618740791</v>
      </c>
    </row>
    <row r="51" spans="1:22" ht="31.5" x14ac:dyDescent="0.25">
      <c r="A51" s="6" t="s">
        <v>161</v>
      </c>
      <c r="B51" s="20" t="s">
        <v>158</v>
      </c>
      <c r="C51" s="21" t="s">
        <v>133</v>
      </c>
      <c r="D51" s="22">
        <f t="shared" si="0"/>
        <v>1374.751715070232</v>
      </c>
      <c r="E51" s="23">
        <v>6.4132333024919996E-2</v>
      </c>
      <c r="F51" s="24">
        <v>6.9513035765710787E-2</v>
      </c>
    </row>
    <row r="52" spans="1:22" ht="31.5" x14ac:dyDescent="0.25">
      <c r="A52" s="6" t="s">
        <v>163</v>
      </c>
      <c r="B52" s="20" t="s">
        <v>160</v>
      </c>
      <c r="C52" s="21" t="s">
        <v>133</v>
      </c>
      <c r="D52" s="22">
        <f t="shared" si="0"/>
        <v>2660.8198142858037</v>
      </c>
      <c r="E52" s="23">
        <v>0.12412756469291998</v>
      </c>
      <c r="F52" s="24">
        <v>0.13454186737065599</v>
      </c>
    </row>
    <row r="53" spans="1:22" x14ac:dyDescent="0.25">
      <c r="A53" s="6" t="s">
        <v>165</v>
      </c>
      <c r="B53" s="20" t="s">
        <v>162</v>
      </c>
      <c r="C53" s="21" t="s">
        <v>133</v>
      </c>
      <c r="D53" s="22">
        <f t="shared" si="0"/>
        <v>540.93892284882895</v>
      </c>
      <c r="E53" s="23">
        <v>2.5234865878679996E-2</v>
      </c>
      <c r="F53" s="24">
        <v>2.735207112590125E-2</v>
      </c>
    </row>
    <row r="54" spans="1:22" ht="31.5" x14ac:dyDescent="0.25">
      <c r="A54" s="6" t="s">
        <v>168</v>
      </c>
      <c r="B54" s="20" t="s">
        <v>164</v>
      </c>
      <c r="C54" s="21" t="s">
        <v>133</v>
      </c>
      <c r="D54" s="22">
        <f t="shared" si="0"/>
        <v>6911.8855849219453</v>
      </c>
      <c r="E54" s="23">
        <v>0.32244029471147995</v>
      </c>
      <c r="F54" s="24">
        <v>0.34949303543777316</v>
      </c>
    </row>
    <row r="55" spans="1:22" x14ac:dyDescent="0.25">
      <c r="A55" s="6" t="s">
        <v>170</v>
      </c>
      <c r="B55" s="20" t="s">
        <v>166</v>
      </c>
      <c r="C55" s="21" t="s">
        <v>167</v>
      </c>
      <c r="D55" s="22">
        <f t="shared" si="0"/>
        <v>7886.1360556126237</v>
      </c>
      <c r="E55" s="23">
        <v>0.36788919646667995</v>
      </c>
      <c r="F55" s="24">
        <v>0.3987551000502344</v>
      </c>
    </row>
    <row r="56" spans="1:22" ht="31.5" x14ac:dyDescent="0.25">
      <c r="A56" s="6" t="s">
        <v>172</v>
      </c>
      <c r="B56" s="20" t="s">
        <v>169</v>
      </c>
      <c r="C56" s="21" t="s">
        <v>58</v>
      </c>
      <c r="D56" s="22">
        <f t="shared" si="0"/>
        <v>5694.6233264707371</v>
      </c>
      <c r="E56" s="23">
        <v>0.26565486379919995</v>
      </c>
      <c r="F56" s="24">
        <v>0.28794330687195285</v>
      </c>
    </row>
    <row r="57" spans="1:22" x14ac:dyDescent="0.25">
      <c r="A57" s="6" t="s">
        <v>243</v>
      </c>
      <c r="B57" s="20" t="s">
        <v>171</v>
      </c>
      <c r="C57" s="21" t="s">
        <v>58</v>
      </c>
      <c r="D57" s="22">
        <f t="shared" si="0"/>
        <v>3781.9263293785289</v>
      </c>
      <c r="E57" s="23">
        <v>0.17642731860059999</v>
      </c>
      <c r="F57" s="24">
        <v>0.19122957063119034</v>
      </c>
    </row>
    <row r="58" spans="1:22" x14ac:dyDescent="0.25">
      <c r="A58" s="6" t="s">
        <v>246</v>
      </c>
      <c r="B58" s="20" t="s">
        <v>242</v>
      </c>
      <c r="C58" s="21" t="s">
        <v>174</v>
      </c>
      <c r="D58" s="22">
        <f t="shared" si="0"/>
        <v>5173.5621787122054</v>
      </c>
      <c r="E58" s="23">
        <v>0.24134729852171996</v>
      </c>
      <c r="F58" s="24">
        <v>0.26159633686769229</v>
      </c>
    </row>
    <row r="59" spans="1:22" x14ac:dyDescent="0.25">
      <c r="A59" s="6" t="s">
        <v>247</v>
      </c>
      <c r="B59" s="20" t="s">
        <v>173</v>
      </c>
      <c r="C59" s="21" t="s">
        <v>174</v>
      </c>
      <c r="D59" s="22">
        <f t="shared" si="0"/>
        <v>2505.3660334290389</v>
      </c>
      <c r="E59" s="23">
        <v>0.11687562709968</v>
      </c>
      <c r="F59" s="24">
        <v>0.12668149221334316</v>
      </c>
    </row>
    <row r="60" spans="1:22" x14ac:dyDescent="0.25">
      <c r="A60" s="16" t="s">
        <v>175</v>
      </c>
      <c r="B60" s="25" t="s">
        <v>176</v>
      </c>
      <c r="C60" s="1" t="s">
        <v>7</v>
      </c>
      <c r="D60" s="19" t="s">
        <v>7</v>
      </c>
      <c r="E60" s="23"/>
      <c r="F60" s="24"/>
    </row>
    <row r="61" spans="1:22" ht="31.5" x14ac:dyDescent="0.25">
      <c r="A61" s="6" t="s">
        <v>177</v>
      </c>
      <c r="B61" s="20" t="s">
        <v>178</v>
      </c>
      <c r="C61" s="1" t="s">
        <v>7</v>
      </c>
      <c r="D61" s="19" t="s">
        <v>7</v>
      </c>
      <c r="E61" s="23"/>
      <c r="F61" s="24"/>
    </row>
    <row r="62" spans="1:22" s="5" customFormat="1" ht="39" customHeight="1" x14ac:dyDescent="0.25">
      <c r="A62" s="6" t="s">
        <v>179</v>
      </c>
      <c r="B62" s="20" t="s">
        <v>74</v>
      </c>
      <c r="C62" s="26" t="s">
        <v>180</v>
      </c>
      <c r="D62" s="22">
        <f t="shared" ref="D62:D69" si="1">E62*E$2*5+F62*E$2*7</f>
        <v>3807.911131755603</v>
      </c>
      <c r="E62" s="23">
        <v>0.17763951275999998</v>
      </c>
      <c r="F62" s="24">
        <v>0.19254346788056398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1.5" x14ac:dyDescent="0.25">
      <c r="A63" s="6" t="s">
        <v>181</v>
      </c>
      <c r="B63" s="20" t="s">
        <v>182</v>
      </c>
      <c r="C63" s="26" t="s">
        <v>76</v>
      </c>
      <c r="D63" s="22">
        <f t="shared" si="1"/>
        <v>7208.6871110593493</v>
      </c>
      <c r="E63" s="23">
        <v>0.33628612163999994</v>
      </c>
      <c r="F63" s="24">
        <v>0.36450052724559595</v>
      </c>
    </row>
    <row r="64" spans="1:22" x14ac:dyDescent="0.25">
      <c r="A64" s="6" t="s">
        <v>183</v>
      </c>
      <c r="B64" s="20" t="s">
        <v>184</v>
      </c>
      <c r="C64" s="26" t="s">
        <v>60</v>
      </c>
      <c r="D64" s="22">
        <f t="shared" si="1"/>
        <v>1844.0827493407637</v>
      </c>
      <c r="E64" s="23">
        <v>8.6026682279999989E-2</v>
      </c>
      <c r="F64" s="24">
        <v>9.324432092329199E-2</v>
      </c>
    </row>
    <row r="65" spans="1:22" x14ac:dyDescent="0.25">
      <c r="A65" s="6" t="s">
        <v>185</v>
      </c>
      <c r="B65" s="20" t="s">
        <v>77</v>
      </c>
      <c r="C65" s="26" t="s">
        <v>60</v>
      </c>
      <c r="D65" s="22">
        <f t="shared" si="1"/>
        <v>3783.9620051407878</v>
      </c>
      <c r="E65" s="23">
        <v>0.17652228311999998</v>
      </c>
      <c r="F65" s="24">
        <v>0.191332502673768</v>
      </c>
    </row>
    <row r="66" spans="1:22" x14ac:dyDescent="0.25">
      <c r="A66" s="6" t="s">
        <v>186</v>
      </c>
      <c r="B66" s="20" t="s">
        <v>119</v>
      </c>
      <c r="C66" s="26" t="s">
        <v>133</v>
      </c>
      <c r="D66" s="22">
        <f t="shared" si="1"/>
        <v>981.91419120741989</v>
      </c>
      <c r="E66" s="23">
        <v>4.5806415240000002E-2</v>
      </c>
      <c r="F66" s="24">
        <v>4.9649573478636008E-2</v>
      </c>
    </row>
    <row r="67" spans="1:22" ht="31.5" x14ac:dyDescent="0.25">
      <c r="A67" s="6" t="s">
        <v>187</v>
      </c>
      <c r="B67" s="20" t="s">
        <v>188</v>
      </c>
      <c r="C67" s="26" t="s">
        <v>133</v>
      </c>
      <c r="D67" s="22">
        <f t="shared" si="1"/>
        <v>5173.0113488000643</v>
      </c>
      <c r="E67" s="23">
        <v>0.24132160223999996</v>
      </c>
      <c r="F67" s="24">
        <v>0.26156848466793597</v>
      </c>
    </row>
    <row r="68" spans="1:22" s="5" customFormat="1" ht="26.25" customHeight="1" x14ac:dyDescent="0.25">
      <c r="A68" s="6" t="s">
        <v>189</v>
      </c>
      <c r="B68" s="20" t="s">
        <v>190</v>
      </c>
      <c r="C68" s="26" t="s">
        <v>75</v>
      </c>
      <c r="D68" s="22">
        <f t="shared" si="1"/>
        <v>1053.7615710518648</v>
      </c>
      <c r="E68" s="23">
        <v>4.9158104159999993E-2</v>
      </c>
      <c r="F68" s="24">
        <v>5.3282469099023996E-2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191</v>
      </c>
      <c r="B69" s="20" t="s">
        <v>192</v>
      </c>
      <c r="C69" s="26" t="s">
        <v>71</v>
      </c>
      <c r="D69" s="22">
        <f t="shared" si="1"/>
        <v>814.27030490371408</v>
      </c>
      <c r="E69" s="23">
        <v>3.7985807760000004E-2</v>
      </c>
      <c r="F69" s="24">
        <v>4.1172817031064006E-2</v>
      </c>
    </row>
    <row r="70" spans="1:22" ht="31.5" x14ac:dyDescent="0.25">
      <c r="A70" s="6" t="s">
        <v>57</v>
      </c>
      <c r="B70" s="20" t="s">
        <v>193</v>
      </c>
      <c r="C70" s="1" t="s">
        <v>7</v>
      </c>
      <c r="D70" s="19" t="s">
        <v>7</v>
      </c>
      <c r="E70" s="23"/>
      <c r="F70" s="24"/>
    </row>
    <row r="71" spans="1:22" x14ac:dyDescent="0.25">
      <c r="A71" s="6" t="s">
        <v>194</v>
      </c>
      <c r="B71" s="20" t="s">
        <v>195</v>
      </c>
      <c r="C71" s="26" t="s">
        <v>76</v>
      </c>
      <c r="D71" s="22">
        <f t="shared" ref="D71:D76" si="2">E71*E$2*5+F71*E$2*7</f>
        <v>6418.3659327704518</v>
      </c>
      <c r="E71" s="23">
        <v>0.29941754352</v>
      </c>
      <c r="F71" s="24">
        <v>0.32453867542132803</v>
      </c>
    </row>
    <row r="72" spans="1:22" x14ac:dyDescent="0.25">
      <c r="A72" s="6" t="s">
        <v>196</v>
      </c>
      <c r="B72" s="20" t="s">
        <v>197</v>
      </c>
      <c r="C72" s="26" t="s">
        <v>76</v>
      </c>
      <c r="D72" s="22">
        <f t="shared" si="2"/>
        <v>15375.339286711302</v>
      </c>
      <c r="E72" s="23">
        <v>0.71726142887999988</v>
      </c>
      <c r="F72" s="24">
        <v>0.77743966276303189</v>
      </c>
    </row>
    <row r="73" spans="1:22" x14ac:dyDescent="0.25">
      <c r="A73" s="6" t="s">
        <v>198</v>
      </c>
      <c r="B73" s="20" t="s">
        <v>78</v>
      </c>
      <c r="C73" s="26" t="s">
        <v>199</v>
      </c>
      <c r="D73" s="22">
        <f t="shared" si="2"/>
        <v>1365.1002170444615</v>
      </c>
      <c r="E73" s="23">
        <v>6.3682089479999995E-2</v>
      </c>
      <c r="F73" s="24">
        <v>6.9025016787371996E-2</v>
      </c>
    </row>
    <row r="74" spans="1:22" s="5" customFormat="1" x14ac:dyDescent="0.25">
      <c r="A74" s="6" t="s">
        <v>200</v>
      </c>
      <c r="B74" s="20" t="s">
        <v>201</v>
      </c>
      <c r="C74" s="26" t="s">
        <v>75</v>
      </c>
      <c r="D74" s="22">
        <f t="shared" si="2"/>
        <v>574.77903875556274</v>
      </c>
      <c r="E74" s="23">
        <v>2.6813511359999997E-2</v>
      </c>
      <c r="F74" s="24">
        <v>2.9063164963103998E-2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6" t="s">
        <v>202</v>
      </c>
      <c r="B75" s="20" t="s">
        <v>203</v>
      </c>
      <c r="C75" s="26" t="s">
        <v>59</v>
      </c>
      <c r="D75" s="22">
        <f t="shared" si="2"/>
        <v>6801.5519586074934</v>
      </c>
      <c r="E75" s="23">
        <v>0.31729321775999997</v>
      </c>
      <c r="F75" s="24">
        <v>0.343914118730064</v>
      </c>
    </row>
    <row r="76" spans="1:22" x14ac:dyDescent="0.25">
      <c r="A76" s="6" t="s">
        <v>204</v>
      </c>
      <c r="B76" s="20" t="s">
        <v>205</v>
      </c>
      <c r="C76" s="26" t="s">
        <v>76</v>
      </c>
      <c r="D76" s="22">
        <f t="shared" si="2"/>
        <v>287.38951937778137</v>
      </c>
      <c r="E76" s="23">
        <v>1.3406755679999998E-2</v>
      </c>
      <c r="F76" s="24">
        <v>1.4531582481551999E-2</v>
      </c>
    </row>
    <row r="77" spans="1:22" x14ac:dyDescent="0.25">
      <c r="A77" s="16" t="s">
        <v>206</v>
      </c>
      <c r="B77" s="25" t="s">
        <v>207</v>
      </c>
      <c r="C77" s="1" t="s">
        <v>7</v>
      </c>
      <c r="D77" s="19" t="s">
        <v>7</v>
      </c>
      <c r="E77" s="23"/>
      <c r="F77" s="24"/>
    </row>
    <row r="78" spans="1:22" x14ac:dyDescent="0.25">
      <c r="A78" s="6" t="s">
        <v>51</v>
      </c>
      <c r="B78" s="27" t="s">
        <v>73</v>
      </c>
      <c r="C78" s="21" t="s">
        <v>208</v>
      </c>
      <c r="D78" s="22">
        <f t="shared" ref="D78:D79" si="3">E78*E$2*5+F78*E$2*7</f>
        <v>1197.5760763738299</v>
      </c>
      <c r="E78" s="23">
        <v>5.58670681482E-2</v>
      </c>
      <c r="F78" s="24">
        <v>6.0554315165833983E-2</v>
      </c>
    </row>
    <row r="79" spans="1:22" x14ac:dyDescent="0.25">
      <c r="A79" s="6" t="s">
        <v>209</v>
      </c>
      <c r="B79" s="27" t="s">
        <v>72</v>
      </c>
      <c r="C79" s="21" t="s">
        <v>133</v>
      </c>
      <c r="D79" s="22">
        <f t="shared" si="3"/>
        <v>712.60626242382364</v>
      </c>
      <c r="E79" s="23">
        <v>3.3243167938199994E-2</v>
      </c>
      <c r="F79" s="24">
        <v>3.6032269728214973E-2</v>
      </c>
    </row>
    <row r="80" spans="1:22" s="5" customFormat="1" ht="31.5" x14ac:dyDescent="0.25">
      <c r="A80" s="16" t="s">
        <v>210</v>
      </c>
      <c r="B80" s="25" t="s">
        <v>211</v>
      </c>
      <c r="C80" s="1" t="s">
        <v>7</v>
      </c>
      <c r="D80" s="19" t="s">
        <v>7</v>
      </c>
      <c r="E80" s="28"/>
      <c r="F80" s="2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1.5" x14ac:dyDescent="0.25">
      <c r="A81" s="6" t="s">
        <v>52</v>
      </c>
      <c r="B81" s="30" t="s">
        <v>212</v>
      </c>
      <c r="C81" s="31" t="s">
        <v>213</v>
      </c>
      <c r="D81" s="22">
        <f t="shared" ref="D81:D82" si="4">E81*E$2*5+F81*E$2*7</f>
        <v>484.46688229109486</v>
      </c>
      <c r="E81" s="28">
        <v>2.2600438387559995E-2</v>
      </c>
      <c r="F81" s="29">
        <v>2.4496615168276281E-2</v>
      </c>
    </row>
    <row r="82" spans="1:22" x14ac:dyDescent="0.25">
      <c r="A82" s="6" t="s">
        <v>64</v>
      </c>
      <c r="B82" s="30" t="s">
        <v>214</v>
      </c>
      <c r="C82" s="26" t="s">
        <v>133</v>
      </c>
      <c r="D82" s="22">
        <f t="shared" si="4"/>
        <v>1492.7730110280409</v>
      </c>
      <c r="E82" s="28">
        <v>6.9638040690839981E-2</v>
      </c>
      <c r="F82" s="29">
        <v>7.5480672304801461E-2</v>
      </c>
    </row>
    <row r="83" spans="1:22" x14ac:dyDescent="0.25">
      <c r="A83" s="16" t="s">
        <v>215</v>
      </c>
      <c r="B83" s="25" t="s">
        <v>216</v>
      </c>
      <c r="C83" s="1" t="s">
        <v>7</v>
      </c>
      <c r="D83" s="19" t="s">
        <v>7</v>
      </c>
      <c r="E83" s="23"/>
      <c r="F83" s="24"/>
    </row>
    <row r="84" spans="1:22" ht="31.5" x14ac:dyDescent="0.25">
      <c r="A84" s="6" t="s">
        <v>54</v>
      </c>
      <c r="B84" s="20" t="s">
        <v>217</v>
      </c>
      <c r="C84" s="26" t="s">
        <v>61</v>
      </c>
      <c r="D84" s="22">
        <f t="shared" ref="D84:D88" si="5">E84*E$2*5+F84*E$2*7</f>
        <v>17025.434110472062</v>
      </c>
      <c r="E84" s="23">
        <v>0.79423855107599983</v>
      </c>
      <c r="F84" s="24">
        <v>0.8608751655112763</v>
      </c>
    </row>
    <row r="85" spans="1:22" s="5" customFormat="1" ht="31.5" x14ac:dyDescent="0.25">
      <c r="A85" s="6" t="s">
        <v>218</v>
      </c>
      <c r="B85" s="20" t="s">
        <v>219</v>
      </c>
      <c r="C85" s="26" t="s">
        <v>60</v>
      </c>
      <c r="D85" s="22">
        <f t="shared" si="5"/>
        <v>6799.1570459460108</v>
      </c>
      <c r="E85" s="23">
        <v>0.31718149479599994</v>
      </c>
      <c r="F85" s="24">
        <v>0.34379302220938435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65</v>
      </c>
      <c r="B86" s="20" t="s">
        <v>220</v>
      </c>
      <c r="C86" s="26" t="s">
        <v>58</v>
      </c>
      <c r="D86" s="22">
        <f t="shared" si="5"/>
        <v>1293.2528372000161</v>
      </c>
      <c r="E86" s="23">
        <v>6.033040055999999E-2</v>
      </c>
      <c r="F86" s="24">
        <v>6.5392121166983994E-2</v>
      </c>
    </row>
    <row r="87" spans="1:22" x14ac:dyDescent="0.25">
      <c r="A87" s="6" t="s">
        <v>122</v>
      </c>
      <c r="B87" s="20" t="s">
        <v>221</v>
      </c>
      <c r="C87" s="26" t="s">
        <v>59</v>
      </c>
      <c r="D87" s="22">
        <f t="shared" si="5"/>
        <v>617.88746666222994</v>
      </c>
      <c r="E87" s="23">
        <v>2.8824524711999998E-2</v>
      </c>
      <c r="F87" s="24">
        <v>3.1242902335336799E-2</v>
      </c>
    </row>
    <row r="88" spans="1:22" x14ac:dyDescent="0.25">
      <c r="A88" s="6" t="s">
        <v>124</v>
      </c>
      <c r="B88" s="20" t="s">
        <v>222</v>
      </c>
      <c r="C88" s="26" t="s">
        <v>62</v>
      </c>
      <c r="D88" s="22">
        <f t="shared" si="5"/>
        <v>258.65056744000321</v>
      </c>
      <c r="E88" s="23">
        <v>1.2066080111999999E-2</v>
      </c>
      <c r="F88" s="24">
        <v>1.30784242333968E-2</v>
      </c>
    </row>
    <row r="89" spans="1:22" x14ac:dyDescent="0.25">
      <c r="A89" s="6" t="s">
        <v>126</v>
      </c>
      <c r="B89" s="20" t="s">
        <v>223</v>
      </c>
      <c r="C89" s="1" t="s">
        <v>7</v>
      </c>
      <c r="D89" s="19" t="s">
        <v>7</v>
      </c>
      <c r="E89" s="23"/>
      <c r="F89" s="24"/>
    </row>
    <row r="90" spans="1:22" x14ac:dyDescent="0.25">
      <c r="A90" s="6" t="s">
        <v>224</v>
      </c>
      <c r="B90" s="20" t="s">
        <v>225</v>
      </c>
      <c r="C90" s="26" t="s">
        <v>62</v>
      </c>
      <c r="D90" s="22">
        <f t="shared" ref="D90:D93" si="6">E90*E$2*5+F90*E$2*7</f>
        <v>79.032117828889881</v>
      </c>
      <c r="E90" s="23">
        <v>3.6868578119999998E-3</v>
      </c>
      <c r="F90" s="24">
        <v>3.9961851824268004E-3</v>
      </c>
    </row>
    <row r="91" spans="1:22" x14ac:dyDescent="0.25">
      <c r="A91" s="6" t="s">
        <v>226</v>
      </c>
      <c r="B91" s="20" t="s">
        <v>248</v>
      </c>
      <c r="C91" s="26" t="s">
        <v>62</v>
      </c>
      <c r="D91" s="22">
        <f t="shared" si="6"/>
        <v>11.974563307407559</v>
      </c>
      <c r="E91" s="23">
        <v>5.5861482E-4</v>
      </c>
      <c r="F91" s="24">
        <v>6.0548260339800004E-4</v>
      </c>
    </row>
    <row r="92" spans="1:22" x14ac:dyDescent="0.25">
      <c r="A92" s="6" t="s">
        <v>227</v>
      </c>
      <c r="B92" s="27" t="s">
        <v>228</v>
      </c>
      <c r="C92" s="21" t="s">
        <v>62</v>
      </c>
      <c r="D92" s="22">
        <f t="shared" si="6"/>
        <v>67.057554521482331</v>
      </c>
      <c r="E92" s="23">
        <v>3.1282429919999998E-3</v>
      </c>
      <c r="F92" s="24">
        <v>3.3907025790287999E-3</v>
      </c>
    </row>
    <row r="93" spans="1:22" x14ac:dyDescent="0.25">
      <c r="A93" s="6" t="s">
        <v>229</v>
      </c>
      <c r="B93" s="20" t="s">
        <v>230</v>
      </c>
      <c r="C93" s="26" t="s">
        <v>62</v>
      </c>
      <c r="D93" s="22">
        <f t="shared" si="6"/>
        <v>2.3949126614815115</v>
      </c>
      <c r="E93" s="23">
        <v>1.11722964E-4</v>
      </c>
      <c r="F93" s="24">
        <v>1.210965206796E-4</v>
      </c>
    </row>
    <row r="94" spans="1:22" s="5" customFormat="1" x14ac:dyDescent="0.25">
      <c r="A94" s="16" t="s">
        <v>231</v>
      </c>
      <c r="B94" s="25" t="s">
        <v>232</v>
      </c>
      <c r="C94" s="1" t="s">
        <v>7</v>
      </c>
      <c r="D94" s="19" t="s">
        <v>7</v>
      </c>
      <c r="E94" s="23"/>
      <c r="F94" s="2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6" t="s">
        <v>55</v>
      </c>
      <c r="B95" s="27" t="s">
        <v>233</v>
      </c>
      <c r="C95" s="21" t="s">
        <v>53</v>
      </c>
      <c r="D95" s="22">
        <f t="shared" ref="D95:D97" si="7">E95*E$2*5+F95*E$2*7</f>
        <v>21194.977054111376</v>
      </c>
      <c r="E95" s="28">
        <v>0.9887482313999999</v>
      </c>
      <c r="F95" s="29">
        <v>1.0717042080144599</v>
      </c>
    </row>
    <row r="96" spans="1:22" x14ac:dyDescent="0.25">
      <c r="A96" s="6" t="s">
        <v>234</v>
      </c>
      <c r="B96" s="27" t="s">
        <v>68</v>
      </c>
      <c r="C96" s="1"/>
      <c r="D96" s="22">
        <f t="shared" si="7"/>
        <v>29347.259753794446</v>
      </c>
      <c r="E96" s="23">
        <v>1.3690532008559999</v>
      </c>
      <c r="F96" s="24">
        <v>1.4839167644078184</v>
      </c>
    </row>
    <row r="97" spans="1:6" x14ac:dyDescent="0.25">
      <c r="A97" s="6" t="s">
        <v>66</v>
      </c>
      <c r="B97" s="27" t="s">
        <v>235</v>
      </c>
      <c r="C97" s="1"/>
      <c r="D97" s="22">
        <f t="shared" si="7"/>
        <v>18760.548333715418</v>
      </c>
      <c r="E97" s="28">
        <v>0.87518183849399989</v>
      </c>
      <c r="F97" s="24">
        <v>0.94860959474364659</v>
      </c>
    </row>
    <row r="98" spans="1:6" x14ac:dyDescent="0.25">
      <c r="A98" s="6"/>
      <c r="B98" s="3" t="s">
        <v>85</v>
      </c>
      <c r="C98" s="1" t="s">
        <v>15</v>
      </c>
      <c r="D98" s="8">
        <f>SUM(D29:D59)+SUM(D62:D69)+SUM(D71:D76)+SUM(D81:D82)+SUM(D78:D79)+SUM(D84:D88)+SUM(D90:D93)+SUM(D95:D97)</f>
        <v>274377.39250595943</v>
      </c>
      <c r="E98" s="32">
        <f>SUM(E29:E59)+SUM(E62:E69)+SUM(E71:E76)+SUM(E81:E82)+SUM(E78:E79)+SUM(E84:E88)+SUM(E90:E93)+SUM(E95:E97)</f>
        <v>12.799738394799839</v>
      </c>
      <c r="F98" s="32">
        <f>SUM(F29:F59)+SUM(F62:F69)+SUM(F71:F76)+SUM(F81:F82)+SUM(F78:F79)+SUM(F84:F88)+SUM(F90:F93)+SUM(F95:F97)</f>
        <v>13.873636446123543</v>
      </c>
    </row>
    <row r="99" spans="1:6" x14ac:dyDescent="0.25">
      <c r="A99" s="33" t="s">
        <v>86</v>
      </c>
      <c r="B99" s="33"/>
      <c r="C99" s="33"/>
      <c r="D99" s="33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5</v>
      </c>
      <c r="E100" s="14" t="s">
        <v>120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5</v>
      </c>
      <c r="E101" s="14" t="s">
        <v>120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4" t="s">
        <v>120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-17017.23</v>
      </c>
      <c r="E103" s="14" t="s">
        <v>120</v>
      </c>
    </row>
    <row r="104" spans="1:6" x14ac:dyDescent="0.25">
      <c r="A104" s="33" t="s">
        <v>96</v>
      </c>
      <c r="B104" s="33"/>
      <c r="C104" s="33"/>
      <c r="D104" s="33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4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4" t="s">
        <v>98</v>
      </c>
    </row>
    <row r="111" spans="1:6" x14ac:dyDescent="0.25">
      <c r="A111" s="33" t="s">
        <v>105</v>
      </c>
      <c r="B111" s="33"/>
      <c r="C111" s="33"/>
      <c r="D111" s="33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4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4" t="s">
        <v>98</v>
      </c>
    </row>
    <row r="116" spans="1:5" x14ac:dyDescent="0.25">
      <c r="A116" s="33" t="s">
        <v>111</v>
      </c>
      <c r="B116" s="33"/>
      <c r="C116" s="33"/>
      <c r="D116" s="33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3</v>
      </c>
      <c r="E117" s="14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0</v>
      </c>
      <c r="E118" s="14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">
        <v>30000</v>
      </c>
      <c r="E119" s="14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2023-03-22T11:47:05Z</dcterms:modified>
</cp:coreProperties>
</file>