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15" i="1" l="1"/>
  <c r="D11" i="1" l="1"/>
  <c r="D10" i="1"/>
  <c r="D9" i="1"/>
  <c r="D92" i="1" l="1"/>
  <c r="D96" i="1" l="1"/>
  <c r="D95" i="1"/>
  <c r="D94" i="1"/>
  <c r="D91" i="1"/>
  <c r="D90" i="1"/>
  <c r="D89" i="1"/>
  <c r="D87" i="1"/>
  <c r="D86" i="1"/>
  <c r="D85" i="1"/>
  <c r="D84" i="1"/>
  <c r="D83" i="1"/>
  <c r="D81" i="1"/>
  <c r="D80" i="1"/>
  <c r="D79" i="1"/>
  <c r="D77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9" i="1"/>
  <c r="D97" i="1" l="1"/>
  <c r="F97" i="1"/>
  <c r="E97" i="1"/>
  <c r="D23" i="1" l="1"/>
  <c r="D14" i="1" l="1"/>
  <c r="D13" i="1" l="1"/>
  <c r="D12" i="1" s="1"/>
  <c r="D17" i="1" s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<sst xmlns="http://schemas.openxmlformats.org/spreadsheetml/2006/main" count="365" uniqueCount="247">
  <si>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</si>
  <si>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</si>
  <si>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</si>
  <si>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</si>
  <si>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</si>
  <si>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</si>
  <si>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</si>
  <si>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</si>
  <si>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</si>
  <si>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</si>
  <si>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</si>
  <si>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</si>
  <si>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</si>
  <si>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</si>
  <si>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</si>
  <si>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</si>
  <si>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</si>
  <si>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</si>
  <si>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</si>
  <si>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</si>
  <si>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</si>
  <si>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</si>
  <si>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</si>
  <si>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</si>
  <si>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</si>
  <si>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</si>
  <si>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</si>
  <si>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</si>
  <si>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</si>
  <si>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</si>
  <si>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</si>
  <si>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</si>
  <si>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</si>
  <si>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</si>
  <si>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</si>
  <si>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</si>
  <si>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</si>
  <si>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</si>
  <si>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</si>
  <si>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</si>
  <si>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</si>
  <si>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</si>
  <si>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</si>
  <si>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</si>
  <si>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</si>
  <si>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</si>
  <si>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</si>
  <si>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</si>
  <si>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</si>
  <si>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</si>
  <si>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</si>
  <si>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</si>
  <si>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</si>
  <si>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</si>
  <si>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</si>
  <si>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</si>
  <si>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</si>
  <si>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</si>
  <si>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</si>
  <si>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</si>
  <si>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</si>
  <si>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</si>
  <si>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</si>
  <si>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</si>
  <si>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</si>
  <si>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</si>
  <si>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</si>
  <si>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</si>
  <si>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</si>
  <si>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</si>
  <si>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</si>
  <si>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</si>
  <si>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21.11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</si>
  <si>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</si>
  <si>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</si>
  <si>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</si>
  <si>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</si>
  <si>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</si>
  <si>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</si>
  <si>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</si>
  <si>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</si>
  <si>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</si>
  <si>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</si>
  <si>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</si>
  <si>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</si>
  <si>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</si>
  <si>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</si>
  <si>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</si>
  <si>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</si>
  <si>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</si>
  <si>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</si>
  <si>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</si>
  <si>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</si>
  <si>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</si>
  <si>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</si>
  <si>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</si>
  <si>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</si>
  <si>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</si>
  <si>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</si>
  <si>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</si>
  <si>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</si>
  <si>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</si>
  <si>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</si>
  <si>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</si>
  <si>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</si>
  <si>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</si>
  <si>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</si>
  <si>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</si>
  <si>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</si>
  <si>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</si>
  <si>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</si>
  <si>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</si>
  <si>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</si>
  <si>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</si>
  <si>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</si>
  <si>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</si>
  <si>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</si>
  <si>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</si>
  <si>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</si>
  <si>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</si>
  <si>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</si>
  <si>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</si>
  <si>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</si>
  <si>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</si>
  <si>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</si>
  <si>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</si>
  <si>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</si>
  <si>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</si>
  <si>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</si>
  <si>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</si>
  <si>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</si>
  <si>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</si>
  <si>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</si>
  <si>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</si>
  <si>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</si>
  <si>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</si>
  <si>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</si>
  <si>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</si>
  <si>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</si>
  <si>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</si>
  <si>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</si>
  <si>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</si>
  <si>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</si>
  <si>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</si>
  <si>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</si>
  <si>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</si>
  <si>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</si>
  <si>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</si>
  <si>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</si>
  <si>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</si>
  <si>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</si>
  <si>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</si>
  <si>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</si>
  <si>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</si>
  <si>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</si>
  <si>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</si>
  <si>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</si>
  <si>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</si>
  <si>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</si>
  <si>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</si>
  <si>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</si>
  <si>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</si>
  <si>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</si>
  <si>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</si>
  <si>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</si>
  <si>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</si>
  <si>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</si>
  <si>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</si>
  <si>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</si>
  <si>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</si>
  <si>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</si>
  <si>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</si>
  <si>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</si>
  <si>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</si>
  <si>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</si>
  <si>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</si>
  <si>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</si>
  <si>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</si>
  <si>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</si>
  <si>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</si>
  <si>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</si>
  <si>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</si>
  <si>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</si>
  <si>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</si>
  <si>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</si>
  <si>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</si>
  <si>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</si>
  <si>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</si>
  <si>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</si>
  <si>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</si>
  <si>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</si>
  <si>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</si>
  <si>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</si>
  <si>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</si>
  <si>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</si>
  <si>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</si>
  <si>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</si>
  <si>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</si>
  <si>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</si>
  <si>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</si>
  <si>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</si>
  <si>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</si>
  <si>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</si>
  <si>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</si>
  <si>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</si>
  <si>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</si>
  <si>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</si>
  <si>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</si>
  <si>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</si>
  <si>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</si>
  <si>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</si>
  <si>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</si>
  <si>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</si>
  <si>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</si>
  <si>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</si>
  <si>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</si>
  <si>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</si>
  <si>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</si>
  <si>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</si>
  <si>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</si>
  <si>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</si>
  <si>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</si>
  <si>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</si>
  <si>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</si>
  <si>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</si>
  <si>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</si>
  <si>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</si>
  <si>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</si>
  <si>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</si>
  <si>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</si>
  <si>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</si>
  <si>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</si>
  <si>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</si>
  <si>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</si>
  <si>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</si>
  <si>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</si>
  <si>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</si>
  <si>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</si>
  <si>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</si>
  <si>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</si>
  <si>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приборов учета тепловой энергии</t>
  </si>
  <si>
    <t>Отчет об исполнении управляющей организацией ООО "ГУК "Привокзальная"договора оказания услуг выполнения работ за 2022 год                                                                      по дому №2  ул. Гагарина   в 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</si>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</sst>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3;&#1072;&#1075;&#1072;&#1088;&#1080;&#1085;&#1072;,%20&#1076;.2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-95700.574060647486</v>
          </cell>
        </row>
        <row r="25">
          <cell r="D25">
            <v>12038.07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S124">
            <v>67369.71511237204</v>
          </cell>
        </row>
        <row r="125">
          <cell r="GS125">
            <v>68198.822724484009</v>
          </cell>
        </row>
        <row r="126">
          <cell r="GS126">
            <v>16235.0295404996</v>
          </cell>
        </row>
      </sheetData>
      <sheetData sheetId="7">
        <row r="124">
          <cell r="GS124">
            <v>44414.870569018603</v>
          </cell>
        </row>
        <row r="125">
          <cell r="GS125">
            <v>44943.548226960811</v>
          </cell>
        </row>
        <row r="126">
          <cell r="GS126">
            <v>10698.818776441949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4">
          <cell r="I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view="pageBreakPreview" zoomScaleNormal="80" zoomScaleSheetLayoutView="100" workbookViewId="0">
      <selection activeCell="S12" sqref="S12"/>
    </sheetView>
  </sheetViews>
  <sheetFormatPr defaultRowHeight="15.75" x14ac:dyDescent="0.25"/>
  <cols>
    <col min="1" max="1" width="9.140625" style="11"/>
    <col min="2" max="2" width="62.42578125" style="16" customWidth="1"/>
    <col min="3" max="3" width="24.28515625" style="16" customWidth="1"/>
    <col min="4" max="4" width="62.7109375" style="16" customWidth="1"/>
    <col min="5" max="5" width="21.140625" style="16" hidden="1" customWidth="1"/>
    <col min="6" max="6" width="17.85546875" style="16" hidden="1" customWidth="1"/>
    <col min="7" max="12" width="9.140625" style="16" hidden="1" customWidth="1"/>
    <col min="13" max="13" width="9.140625" style="16" customWidth="1"/>
    <col min="14" max="19" width="9.140625" style="16"/>
    <col min="20" max="254" width="9.140625" style="2"/>
    <col min="255" max="255" width="62.42578125" style="2" customWidth="1"/>
    <col min="256" max="256" width="24.28515625" style="2" customWidth="1"/>
    <col min="257" max="257" width="62.7109375" style="2" customWidth="1"/>
    <col min="258" max="259" width="0" style="2" hidden="1" customWidth="1"/>
    <col min="260" max="510" width="9.140625" style="2"/>
    <col min="511" max="511" width="62.42578125" style="2" customWidth="1"/>
    <col min="512" max="512" width="24.28515625" style="2" customWidth="1"/>
    <col min="513" max="513" width="62.7109375" style="2" customWidth="1"/>
    <col min="514" max="515" width="0" style="2" hidden="1" customWidth="1"/>
    <col min="516" max="766" width="9.140625" style="2"/>
    <col min="767" max="767" width="62.42578125" style="2" customWidth="1"/>
    <col min="768" max="768" width="24.28515625" style="2" customWidth="1"/>
    <col min="769" max="769" width="62.7109375" style="2" customWidth="1"/>
    <col min="770" max="771" width="0" style="2" hidden="1" customWidth="1"/>
    <col min="772" max="1022" width="9.140625" style="2"/>
    <col min="1023" max="1023" width="62.42578125" style="2" customWidth="1"/>
    <col min="1024" max="1024" width="24.28515625" style="2" customWidth="1"/>
    <col min="1025" max="1025" width="62.7109375" style="2" customWidth="1"/>
    <col min="1026" max="1027" width="0" style="2" hidden="1" customWidth="1"/>
    <col min="1028" max="1278" width="9.140625" style="2"/>
    <col min="1279" max="1279" width="62.42578125" style="2" customWidth="1"/>
    <col min="1280" max="1280" width="24.28515625" style="2" customWidth="1"/>
    <col min="1281" max="1281" width="62.7109375" style="2" customWidth="1"/>
    <col min="1282" max="1283" width="0" style="2" hidden="1" customWidth="1"/>
    <col min="1284" max="1534" width="9.140625" style="2"/>
    <col min="1535" max="1535" width="62.42578125" style="2" customWidth="1"/>
    <col min="1536" max="1536" width="24.28515625" style="2" customWidth="1"/>
    <col min="1537" max="1537" width="62.7109375" style="2" customWidth="1"/>
    <col min="1538" max="1539" width="0" style="2" hidden="1" customWidth="1"/>
    <col min="1540" max="1790" width="9.140625" style="2"/>
    <col min="1791" max="1791" width="62.42578125" style="2" customWidth="1"/>
    <col min="1792" max="1792" width="24.28515625" style="2" customWidth="1"/>
    <col min="1793" max="1793" width="62.7109375" style="2" customWidth="1"/>
    <col min="1794" max="1795" width="0" style="2" hidden="1" customWidth="1"/>
    <col min="1796" max="2046" width="9.140625" style="2"/>
    <col min="2047" max="2047" width="62.42578125" style="2" customWidth="1"/>
    <col min="2048" max="2048" width="24.28515625" style="2" customWidth="1"/>
    <col min="2049" max="2049" width="62.7109375" style="2" customWidth="1"/>
    <col min="2050" max="2051" width="0" style="2" hidden="1" customWidth="1"/>
    <col min="2052" max="2302" width="9.140625" style="2"/>
    <col min="2303" max="2303" width="62.42578125" style="2" customWidth="1"/>
    <col min="2304" max="2304" width="24.28515625" style="2" customWidth="1"/>
    <col min="2305" max="2305" width="62.7109375" style="2" customWidth="1"/>
    <col min="2306" max="2307" width="0" style="2" hidden="1" customWidth="1"/>
    <col min="2308" max="2558" width="9.140625" style="2"/>
    <col min="2559" max="2559" width="62.42578125" style="2" customWidth="1"/>
    <col min="2560" max="2560" width="24.28515625" style="2" customWidth="1"/>
    <col min="2561" max="2561" width="62.7109375" style="2" customWidth="1"/>
    <col min="2562" max="2563" width="0" style="2" hidden="1" customWidth="1"/>
    <col min="2564" max="2814" width="9.140625" style="2"/>
    <col min="2815" max="2815" width="62.42578125" style="2" customWidth="1"/>
    <col min="2816" max="2816" width="24.28515625" style="2" customWidth="1"/>
    <col min="2817" max="2817" width="62.7109375" style="2" customWidth="1"/>
    <col min="2818" max="2819" width="0" style="2" hidden="1" customWidth="1"/>
    <col min="2820" max="3070" width="9.140625" style="2"/>
    <col min="3071" max="3071" width="62.42578125" style="2" customWidth="1"/>
    <col min="3072" max="3072" width="24.28515625" style="2" customWidth="1"/>
    <col min="3073" max="3073" width="62.7109375" style="2" customWidth="1"/>
    <col min="3074" max="3075" width="0" style="2" hidden="1" customWidth="1"/>
    <col min="3076" max="3326" width="9.140625" style="2"/>
    <col min="3327" max="3327" width="62.42578125" style="2" customWidth="1"/>
    <col min="3328" max="3328" width="24.28515625" style="2" customWidth="1"/>
    <col min="3329" max="3329" width="62.7109375" style="2" customWidth="1"/>
    <col min="3330" max="3331" width="0" style="2" hidden="1" customWidth="1"/>
    <col min="3332" max="3582" width="9.140625" style="2"/>
    <col min="3583" max="3583" width="62.42578125" style="2" customWidth="1"/>
    <col min="3584" max="3584" width="24.28515625" style="2" customWidth="1"/>
    <col min="3585" max="3585" width="62.7109375" style="2" customWidth="1"/>
    <col min="3586" max="3587" width="0" style="2" hidden="1" customWidth="1"/>
    <col min="3588" max="3838" width="9.140625" style="2"/>
    <col min="3839" max="3839" width="62.42578125" style="2" customWidth="1"/>
    <col min="3840" max="3840" width="24.28515625" style="2" customWidth="1"/>
    <col min="3841" max="3841" width="62.7109375" style="2" customWidth="1"/>
    <col min="3842" max="3843" width="0" style="2" hidden="1" customWidth="1"/>
    <col min="3844" max="4094" width="9.140625" style="2"/>
    <col min="4095" max="4095" width="62.42578125" style="2" customWidth="1"/>
    <col min="4096" max="4096" width="24.28515625" style="2" customWidth="1"/>
    <col min="4097" max="4097" width="62.7109375" style="2" customWidth="1"/>
    <col min="4098" max="4099" width="0" style="2" hidden="1" customWidth="1"/>
    <col min="4100" max="4350" width="9.140625" style="2"/>
    <col min="4351" max="4351" width="62.42578125" style="2" customWidth="1"/>
    <col min="4352" max="4352" width="24.28515625" style="2" customWidth="1"/>
    <col min="4353" max="4353" width="62.7109375" style="2" customWidth="1"/>
    <col min="4354" max="4355" width="0" style="2" hidden="1" customWidth="1"/>
    <col min="4356" max="4606" width="9.140625" style="2"/>
    <col min="4607" max="4607" width="62.42578125" style="2" customWidth="1"/>
    <col min="4608" max="4608" width="24.28515625" style="2" customWidth="1"/>
    <col min="4609" max="4609" width="62.7109375" style="2" customWidth="1"/>
    <col min="4610" max="4611" width="0" style="2" hidden="1" customWidth="1"/>
    <col min="4612" max="4862" width="9.140625" style="2"/>
    <col min="4863" max="4863" width="62.42578125" style="2" customWidth="1"/>
    <col min="4864" max="4864" width="24.28515625" style="2" customWidth="1"/>
    <col min="4865" max="4865" width="62.7109375" style="2" customWidth="1"/>
    <col min="4866" max="4867" width="0" style="2" hidden="1" customWidth="1"/>
    <col min="4868" max="5118" width="9.140625" style="2"/>
    <col min="5119" max="5119" width="62.42578125" style="2" customWidth="1"/>
    <col min="5120" max="5120" width="24.28515625" style="2" customWidth="1"/>
    <col min="5121" max="5121" width="62.7109375" style="2" customWidth="1"/>
    <col min="5122" max="5123" width="0" style="2" hidden="1" customWidth="1"/>
    <col min="5124" max="5374" width="9.140625" style="2"/>
    <col min="5375" max="5375" width="62.42578125" style="2" customWidth="1"/>
    <col min="5376" max="5376" width="24.28515625" style="2" customWidth="1"/>
    <col min="5377" max="5377" width="62.7109375" style="2" customWidth="1"/>
    <col min="5378" max="5379" width="0" style="2" hidden="1" customWidth="1"/>
    <col min="5380" max="5630" width="9.140625" style="2"/>
    <col min="5631" max="5631" width="62.42578125" style="2" customWidth="1"/>
    <col min="5632" max="5632" width="24.28515625" style="2" customWidth="1"/>
    <col min="5633" max="5633" width="62.7109375" style="2" customWidth="1"/>
    <col min="5634" max="5635" width="0" style="2" hidden="1" customWidth="1"/>
    <col min="5636" max="5886" width="9.140625" style="2"/>
    <col min="5887" max="5887" width="62.42578125" style="2" customWidth="1"/>
    <col min="5888" max="5888" width="24.28515625" style="2" customWidth="1"/>
    <col min="5889" max="5889" width="62.7109375" style="2" customWidth="1"/>
    <col min="5890" max="5891" width="0" style="2" hidden="1" customWidth="1"/>
    <col min="5892" max="6142" width="9.140625" style="2"/>
    <col min="6143" max="6143" width="62.42578125" style="2" customWidth="1"/>
    <col min="6144" max="6144" width="24.28515625" style="2" customWidth="1"/>
    <col min="6145" max="6145" width="62.7109375" style="2" customWidth="1"/>
    <col min="6146" max="6147" width="0" style="2" hidden="1" customWidth="1"/>
    <col min="6148" max="6398" width="9.140625" style="2"/>
    <col min="6399" max="6399" width="62.42578125" style="2" customWidth="1"/>
    <col min="6400" max="6400" width="24.28515625" style="2" customWidth="1"/>
    <col min="6401" max="6401" width="62.7109375" style="2" customWidth="1"/>
    <col min="6402" max="6403" width="0" style="2" hidden="1" customWidth="1"/>
    <col min="6404" max="6654" width="9.140625" style="2"/>
    <col min="6655" max="6655" width="62.42578125" style="2" customWidth="1"/>
    <col min="6656" max="6656" width="24.28515625" style="2" customWidth="1"/>
    <col min="6657" max="6657" width="62.7109375" style="2" customWidth="1"/>
    <col min="6658" max="6659" width="0" style="2" hidden="1" customWidth="1"/>
    <col min="6660" max="6910" width="9.140625" style="2"/>
    <col min="6911" max="6911" width="62.42578125" style="2" customWidth="1"/>
    <col min="6912" max="6912" width="24.28515625" style="2" customWidth="1"/>
    <col min="6913" max="6913" width="62.7109375" style="2" customWidth="1"/>
    <col min="6914" max="6915" width="0" style="2" hidden="1" customWidth="1"/>
    <col min="6916" max="7166" width="9.140625" style="2"/>
    <col min="7167" max="7167" width="62.42578125" style="2" customWidth="1"/>
    <col min="7168" max="7168" width="24.28515625" style="2" customWidth="1"/>
    <col min="7169" max="7169" width="62.7109375" style="2" customWidth="1"/>
    <col min="7170" max="7171" width="0" style="2" hidden="1" customWidth="1"/>
    <col min="7172" max="7422" width="9.140625" style="2"/>
    <col min="7423" max="7423" width="62.42578125" style="2" customWidth="1"/>
    <col min="7424" max="7424" width="24.28515625" style="2" customWidth="1"/>
    <col min="7425" max="7425" width="62.7109375" style="2" customWidth="1"/>
    <col min="7426" max="7427" width="0" style="2" hidden="1" customWidth="1"/>
    <col min="7428" max="7678" width="9.140625" style="2"/>
    <col min="7679" max="7679" width="62.42578125" style="2" customWidth="1"/>
    <col min="7680" max="7680" width="24.28515625" style="2" customWidth="1"/>
    <col min="7681" max="7681" width="62.7109375" style="2" customWidth="1"/>
    <col min="7682" max="7683" width="0" style="2" hidden="1" customWidth="1"/>
    <col min="7684" max="7934" width="9.140625" style="2"/>
    <col min="7935" max="7935" width="62.42578125" style="2" customWidth="1"/>
    <col min="7936" max="7936" width="24.28515625" style="2" customWidth="1"/>
    <col min="7937" max="7937" width="62.7109375" style="2" customWidth="1"/>
    <col min="7938" max="7939" width="0" style="2" hidden="1" customWidth="1"/>
    <col min="7940" max="8190" width="9.140625" style="2"/>
    <col min="8191" max="8191" width="62.42578125" style="2" customWidth="1"/>
    <col min="8192" max="8192" width="24.28515625" style="2" customWidth="1"/>
    <col min="8193" max="8193" width="62.7109375" style="2" customWidth="1"/>
    <col min="8194" max="8195" width="0" style="2" hidden="1" customWidth="1"/>
    <col min="8196" max="8446" width="9.140625" style="2"/>
    <col min="8447" max="8447" width="62.42578125" style="2" customWidth="1"/>
    <col min="8448" max="8448" width="24.28515625" style="2" customWidth="1"/>
    <col min="8449" max="8449" width="62.7109375" style="2" customWidth="1"/>
    <col min="8450" max="8451" width="0" style="2" hidden="1" customWidth="1"/>
    <col min="8452" max="8702" width="9.140625" style="2"/>
    <col min="8703" max="8703" width="62.42578125" style="2" customWidth="1"/>
    <col min="8704" max="8704" width="24.28515625" style="2" customWidth="1"/>
    <col min="8705" max="8705" width="62.7109375" style="2" customWidth="1"/>
    <col min="8706" max="8707" width="0" style="2" hidden="1" customWidth="1"/>
    <col min="8708" max="8958" width="9.140625" style="2"/>
    <col min="8959" max="8959" width="62.42578125" style="2" customWidth="1"/>
    <col min="8960" max="8960" width="24.28515625" style="2" customWidth="1"/>
    <col min="8961" max="8961" width="62.7109375" style="2" customWidth="1"/>
    <col min="8962" max="8963" width="0" style="2" hidden="1" customWidth="1"/>
    <col min="8964" max="9214" width="9.140625" style="2"/>
    <col min="9215" max="9215" width="62.42578125" style="2" customWidth="1"/>
    <col min="9216" max="9216" width="24.28515625" style="2" customWidth="1"/>
    <col min="9217" max="9217" width="62.7109375" style="2" customWidth="1"/>
    <col min="9218" max="9219" width="0" style="2" hidden="1" customWidth="1"/>
    <col min="9220" max="9470" width="9.140625" style="2"/>
    <col min="9471" max="9471" width="62.42578125" style="2" customWidth="1"/>
    <col min="9472" max="9472" width="24.28515625" style="2" customWidth="1"/>
    <col min="9473" max="9473" width="62.7109375" style="2" customWidth="1"/>
    <col min="9474" max="9475" width="0" style="2" hidden="1" customWidth="1"/>
    <col min="9476" max="9726" width="9.140625" style="2"/>
    <col min="9727" max="9727" width="62.42578125" style="2" customWidth="1"/>
    <col min="9728" max="9728" width="24.28515625" style="2" customWidth="1"/>
    <col min="9729" max="9729" width="62.7109375" style="2" customWidth="1"/>
    <col min="9730" max="9731" width="0" style="2" hidden="1" customWidth="1"/>
    <col min="9732" max="9982" width="9.140625" style="2"/>
    <col min="9983" max="9983" width="62.42578125" style="2" customWidth="1"/>
    <col min="9984" max="9984" width="24.28515625" style="2" customWidth="1"/>
    <col min="9985" max="9985" width="62.7109375" style="2" customWidth="1"/>
    <col min="9986" max="9987" width="0" style="2" hidden="1" customWidth="1"/>
    <col min="9988" max="10238" width="9.140625" style="2"/>
    <col min="10239" max="10239" width="62.42578125" style="2" customWidth="1"/>
    <col min="10240" max="10240" width="24.28515625" style="2" customWidth="1"/>
    <col min="10241" max="10241" width="62.7109375" style="2" customWidth="1"/>
    <col min="10242" max="10243" width="0" style="2" hidden="1" customWidth="1"/>
    <col min="10244" max="10494" width="9.140625" style="2"/>
    <col min="10495" max="10495" width="62.42578125" style="2" customWidth="1"/>
    <col min="10496" max="10496" width="24.28515625" style="2" customWidth="1"/>
    <col min="10497" max="10497" width="62.7109375" style="2" customWidth="1"/>
    <col min="10498" max="10499" width="0" style="2" hidden="1" customWidth="1"/>
    <col min="10500" max="10750" width="9.140625" style="2"/>
    <col min="10751" max="10751" width="62.42578125" style="2" customWidth="1"/>
    <col min="10752" max="10752" width="24.28515625" style="2" customWidth="1"/>
    <col min="10753" max="10753" width="62.7109375" style="2" customWidth="1"/>
    <col min="10754" max="10755" width="0" style="2" hidden="1" customWidth="1"/>
    <col min="10756" max="11006" width="9.140625" style="2"/>
    <col min="11007" max="11007" width="62.42578125" style="2" customWidth="1"/>
    <col min="11008" max="11008" width="24.28515625" style="2" customWidth="1"/>
    <col min="11009" max="11009" width="62.7109375" style="2" customWidth="1"/>
    <col min="11010" max="11011" width="0" style="2" hidden="1" customWidth="1"/>
    <col min="11012" max="11262" width="9.140625" style="2"/>
    <col min="11263" max="11263" width="62.42578125" style="2" customWidth="1"/>
    <col min="11264" max="11264" width="24.28515625" style="2" customWidth="1"/>
    <col min="11265" max="11265" width="62.7109375" style="2" customWidth="1"/>
    <col min="11266" max="11267" width="0" style="2" hidden="1" customWidth="1"/>
    <col min="11268" max="11518" width="9.140625" style="2"/>
    <col min="11519" max="11519" width="62.42578125" style="2" customWidth="1"/>
    <col min="11520" max="11520" width="24.28515625" style="2" customWidth="1"/>
    <col min="11521" max="11521" width="62.7109375" style="2" customWidth="1"/>
    <col min="11522" max="11523" width="0" style="2" hidden="1" customWidth="1"/>
    <col min="11524" max="11774" width="9.140625" style="2"/>
    <col min="11775" max="11775" width="62.42578125" style="2" customWidth="1"/>
    <col min="11776" max="11776" width="24.28515625" style="2" customWidth="1"/>
    <col min="11777" max="11777" width="62.7109375" style="2" customWidth="1"/>
    <col min="11778" max="11779" width="0" style="2" hidden="1" customWidth="1"/>
    <col min="11780" max="12030" width="9.140625" style="2"/>
    <col min="12031" max="12031" width="62.42578125" style="2" customWidth="1"/>
    <col min="12032" max="12032" width="24.28515625" style="2" customWidth="1"/>
    <col min="12033" max="12033" width="62.7109375" style="2" customWidth="1"/>
    <col min="12034" max="12035" width="0" style="2" hidden="1" customWidth="1"/>
    <col min="12036" max="12286" width="9.140625" style="2"/>
    <col min="12287" max="12287" width="62.42578125" style="2" customWidth="1"/>
    <col min="12288" max="12288" width="24.28515625" style="2" customWidth="1"/>
    <col min="12289" max="12289" width="62.7109375" style="2" customWidth="1"/>
    <col min="12290" max="12291" width="0" style="2" hidden="1" customWidth="1"/>
    <col min="12292" max="12542" width="9.140625" style="2"/>
    <col min="12543" max="12543" width="62.42578125" style="2" customWidth="1"/>
    <col min="12544" max="12544" width="24.28515625" style="2" customWidth="1"/>
    <col min="12545" max="12545" width="62.7109375" style="2" customWidth="1"/>
    <col min="12546" max="12547" width="0" style="2" hidden="1" customWidth="1"/>
    <col min="12548" max="12798" width="9.140625" style="2"/>
    <col min="12799" max="12799" width="62.42578125" style="2" customWidth="1"/>
    <col min="12800" max="12800" width="24.28515625" style="2" customWidth="1"/>
    <col min="12801" max="12801" width="62.7109375" style="2" customWidth="1"/>
    <col min="12802" max="12803" width="0" style="2" hidden="1" customWidth="1"/>
    <col min="12804" max="13054" width="9.140625" style="2"/>
    <col min="13055" max="13055" width="62.42578125" style="2" customWidth="1"/>
    <col min="13056" max="13056" width="24.28515625" style="2" customWidth="1"/>
    <col min="13057" max="13057" width="62.7109375" style="2" customWidth="1"/>
    <col min="13058" max="13059" width="0" style="2" hidden="1" customWidth="1"/>
    <col min="13060" max="13310" width="9.140625" style="2"/>
    <col min="13311" max="13311" width="62.42578125" style="2" customWidth="1"/>
    <col min="13312" max="13312" width="24.28515625" style="2" customWidth="1"/>
    <col min="13313" max="13313" width="62.7109375" style="2" customWidth="1"/>
    <col min="13314" max="13315" width="0" style="2" hidden="1" customWidth="1"/>
    <col min="13316" max="13566" width="9.140625" style="2"/>
    <col min="13567" max="13567" width="62.42578125" style="2" customWidth="1"/>
    <col min="13568" max="13568" width="24.28515625" style="2" customWidth="1"/>
    <col min="13569" max="13569" width="62.7109375" style="2" customWidth="1"/>
    <col min="13570" max="13571" width="0" style="2" hidden="1" customWidth="1"/>
    <col min="13572" max="13822" width="9.140625" style="2"/>
    <col min="13823" max="13823" width="62.42578125" style="2" customWidth="1"/>
    <col min="13824" max="13824" width="24.28515625" style="2" customWidth="1"/>
    <col min="13825" max="13825" width="62.7109375" style="2" customWidth="1"/>
    <col min="13826" max="13827" width="0" style="2" hidden="1" customWidth="1"/>
    <col min="13828" max="14078" width="9.140625" style="2"/>
    <col min="14079" max="14079" width="62.42578125" style="2" customWidth="1"/>
    <col min="14080" max="14080" width="24.28515625" style="2" customWidth="1"/>
    <col min="14081" max="14081" width="62.7109375" style="2" customWidth="1"/>
    <col min="14082" max="14083" width="0" style="2" hidden="1" customWidth="1"/>
    <col min="14084" max="14334" width="9.140625" style="2"/>
    <col min="14335" max="14335" width="62.42578125" style="2" customWidth="1"/>
    <col min="14336" max="14336" width="24.28515625" style="2" customWidth="1"/>
    <col min="14337" max="14337" width="62.7109375" style="2" customWidth="1"/>
    <col min="14338" max="14339" width="0" style="2" hidden="1" customWidth="1"/>
    <col min="14340" max="14590" width="9.140625" style="2"/>
    <col min="14591" max="14591" width="62.42578125" style="2" customWidth="1"/>
    <col min="14592" max="14592" width="24.28515625" style="2" customWidth="1"/>
    <col min="14593" max="14593" width="62.7109375" style="2" customWidth="1"/>
    <col min="14594" max="14595" width="0" style="2" hidden="1" customWidth="1"/>
    <col min="14596" max="14846" width="9.140625" style="2"/>
    <col min="14847" max="14847" width="62.42578125" style="2" customWidth="1"/>
    <col min="14848" max="14848" width="24.28515625" style="2" customWidth="1"/>
    <col min="14849" max="14849" width="62.7109375" style="2" customWidth="1"/>
    <col min="14850" max="14851" width="0" style="2" hidden="1" customWidth="1"/>
    <col min="14852" max="15102" width="9.140625" style="2"/>
    <col min="15103" max="15103" width="62.42578125" style="2" customWidth="1"/>
    <col min="15104" max="15104" width="24.28515625" style="2" customWidth="1"/>
    <col min="15105" max="15105" width="62.7109375" style="2" customWidth="1"/>
    <col min="15106" max="15107" width="0" style="2" hidden="1" customWidth="1"/>
    <col min="15108" max="15358" width="9.140625" style="2"/>
    <col min="15359" max="15359" width="62.42578125" style="2" customWidth="1"/>
    <col min="15360" max="15360" width="24.28515625" style="2" customWidth="1"/>
    <col min="15361" max="15361" width="62.7109375" style="2" customWidth="1"/>
    <col min="15362" max="15363" width="0" style="2" hidden="1" customWidth="1"/>
    <col min="15364" max="15614" width="9.140625" style="2"/>
    <col min="15615" max="15615" width="62.42578125" style="2" customWidth="1"/>
    <col min="15616" max="15616" width="24.28515625" style="2" customWidth="1"/>
    <col min="15617" max="15617" width="62.7109375" style="2" customWidth="1"/>
    <col min="15618" max="15619" width="0" style="2" hidden="1" customWidth="1"/>
    <col min="15620" max="15870" width="9.140625" style="2"/>
    <col min="15871" max="15871" width="62.42578125" style="2" customWidth="1"/>
    <col min="15872" max="15872" width="24.28515625" style="2" customWidth="1"/>
    <col min="15873" max="15873" width="62.7109375" style="2" customWidth="1"/>
    <col min="15874" max="15875" width="0" style="2" hidden="1" customWidth="1"/>
    <col min="15876" max="16126" width="9.140625" style="2"/>
    <col min="16127" max="16127" width="62.42578125" style="2" customWidth="1"/>
    <col min="16128" max="16128" width="24.28515625" style="2" customWidth="1"/>
    <col min="16129" max="16129" width="62.7109375" style="2" customWidth="1"/>
    <col min="16130" max="16131" width="0" style="2" hidden="1" customWidth="1"/>
    <col min="16132" max="16384" width="9.140625" style="2"/>
  </cols>
  <sheetData>
    <row r="1" spans="1:19" x14ac:dyDescent="0.25">
      <c r="E1" s="16" t="s">
        <v>0</v>
      </c>
    </row>
    <row r="2" spans="1:19" s="5" customFormat="1" ht="33.75" customHeight="1" x14ac:dyDescent="0.25">
      <c r="A2" s="36" t="s">
        <v>241</v>
      </c>
      <c r="B2" s="36"/>
      <c r="C2" s="36"/>
      <c r="D2" s="36"/>
      <c r="E2" s="16">
        <v>1563.1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19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9" x14ac:dyDescent="0.25">
      <c r="A5" s="6" t="s">
        <v>5</v>
      </c>
      <c r="B5" s="1" t="s">
        <v>6</v>
      </c>
      <c r="C5" s="1" t="s">
        <v>7</v>
      </c>
      <c r="D5" s="1" t="s">
        <v>242</v>
      </c>
    </row>
    <row r="6" spans="1:19" x14ac:dyDescent="0.25">
      <c r="A6" s="6" t="s">
        <v>8</v>
      </c>
      <c r="B6" s="1" t="s">
        <v>9</v>
      </c>
      <c r="C6" s="1" t="s">
        <v>7</v>
      </c>
      <c r="D6" s="1" t="s">
        <v>243</v>
      </c>
    </row>
    <row r="7" spans="1:19" x14ac:dyDescent="0.25">
      <c r="A7" s="6" t="s">
        <v>10</v>
      </c>
      <c r="B7" s="1" t="s">
        <v>11</v>
      </c>
      <c r="C7" s="1" t="s">
        <v>7</v>
      </c>
      <c r="D7" s="1" t="s">
        <v>244</v>
      </c>
    </row>
    <row r="8" spans="1:19" ht="42.75" customHeight="1" x14ac:dyDescent="0.25">
      <c r="A8" s="34" t="s">
        <v>12</v>
      </c>
      <c r="B8" s="34"/>
      <c r="C8" s="34"/>
      <c r="D8" s="34"/>
    </row>
    <row r="9" spans="1:19" x14ac:dyDescent="0.25">
      <c r="A9" s="6" t="s">
        <v>13</v>
      </c>
      <c r="B9" s="1" t="s">
        <v>14</v>
      </c>
      <c r="C9" s="1" t="s">
        <v>15</v>
      </c>
      <c r="D9" s="7">
        <f>[1]Лист1!$D$23</f>
        <v>0</v>
      </c>
    </row>
    <row r="10" spans="1:19" x14ac:dyDescent="0.25">
      <c r="A10" s="6" t="s">
        <v>16</v>
      </c>
      <c r="B10" s="1" t="s">
        <v>17</v>
      </c>
      <c r="C10" s="1" t="s">
        <v>15</v>
      </c>
      <c r="D10" s="12">
        <f>[1]Лист1!$D$24</f>
        <v>-95700.574060647486</v>
      </c>
      <c r="F10" s="10"/>
    </row>
    <row r="11" spans="1:19" x14ac:dyDescent="0.25">
      <c r="A11" s="6" t="s">
        <v>18</v>
      </c>
      <c r="B11" s="1" t="s">
        <v>19</v>
      </c>
      <c r="C11" s="1" t="s">
        <v>15</v>
      </c>
      <c r="D11" s="13">
        <f>[1]Лист1!$D$25</f>
        <v>12038.07</v>
      </c>
    </row>
    <row r="12" spans="1:19" ht="31.5" x14ac:dyDescent="0.25">
      <c r="A12" s="6" t="s">
        <v>20</v>
      </c>
      <c r="B12" s="1" t="s">
        <v>21</v>
      </c>
      <c r="C12" s="1" t="s">
        <v>15</v>
      </c>
      <c r="D12" s="7">
        <f>D13+D14+D15</f>
        <v>251860.804949777</v>
      </c>
      <c r="E12" s="10"/>
    </row>
    <row r="13" spans="1:19" x14ac:dyDescent="0.25">
      <c r="A13" s="6" t="s">
        <v>22</v>
      </c>
      <c r="B13" s="14" t="s">
        <v>23</v>
      </c>
      <c r="C13" s="1" t="s">
        <v>15</v>
      </c>
      <c r="D13" s="7">
        <f>'[2]ГУК 2021'!$GS$125+'[2]ГУК 2022'!$GS$125</f>
        <v>113142.37095144481</v>
      </c>
    </row>
    <row r="14" spans="1:19" x14ac:dyDescent="0.25">
      <c r="A14" s="6" t="s">
        <v>24</v>
      </c>
      <c r="B14" s="14" t="s">
        <v>25</v>
      </c>
      <c r="C14" s="1" t="s">
        <v>15</v>
      </c>
      <c r="D14" s="7">
        <f>'[2]ГУК 2021'!$GS$124+'[2]ГУК 2022'!$GS$124</f>
        <v>111784.58568139064</v>
      </c>
    </row>
    <row r="15" spans="1:19" x14ac:dyDescent="0.25">
      <c r="A15" s="6" t="s">
        <v>26</v>
      </c>
      <c r="B15" s="14" t="s">
        <v>27</v>
      </c>
      <c r="C15" s="1" t="s">
        <v>15</v>
      </c>
      <c r="D15" s="7">
        <f>'[2]ГУК 2021'!$GS$126+'[2]ГУК 2022'!$GS$126</f>
        <v>26933.848316941549</v>
      </c>
    </row>
    <row r="16" spans="1:19" x14ac:dyDescent="0.25">
      <c r="A16" s="14" t="s">
        <v>28</v>
      </c>
      <c r="B16" s="14" t="s">
        <v>29</v>
      </c>
      <c r="C16" s="14" t="s">
        <v>15</v>
      </c>
      <c r="D16" s="15">
        <f>D17</f>
        <v>241684.36494977699</v>
      </c>
      <c r="E16" s="16">
        <v>241684.36000000002</v>
      </c>
      <c r="F16" s="10">
        <f>D16-E16</f>
        <v>4.9497769796289504E-3</v>
      </c>
    </row>
    <row r="17" spans="1:19" ht="31.5" x14ac:dyDescent="0.25">
      <c r="A17" s="14" t="s">
        <v>30</v>
      </c>
      <c r="B17" s="14" t="s">
        <v>31</v>
      </c>
      <c r="C17" s="14" t="s">
        <v>15</v>
      </c>
      <c r="D17" s="15">
        <f>D12-D25+D102+D118</f>
        <v>241684.36494977699</v>
      </c>
    </row>
    <row r="18" spans="1:19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19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19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19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19" x14ac:dyDescent="0.25">
      <c r="A22" s="14" t="s">
        <v>40</v>
      </c>
      <c r="B22" s="14" t="s">
        <v>41</v>
      </c>
      <c r="C22" s="14" t="s">
        <v>15</v>
      </c>
      <c r="D22" s="15">
        <f>D16+D10+D9</f>
        <v>145983.79088912951</v>
      </c>
    </row>
    <row r="23" spans="1:19" x14ac:dyDescent="0.25">
      <c r="A23" s="14" t="s">
        <v>42</v>
      </c>
      <c r="B23" s="14" t="s">
        <v>43</v>
      </c>
      <c r="C23" s="14" t="s">
        <v>15</v>
      </c>
      <c r="D23" s="15">
        <f>'[3]2018 непоср.'!$I$14</f>
        <v>0</v>
      </c>
    </row>
    <row r="24" spans="1:19" ht="16.5" customHeight="1" x14ac:dyDescent="0.25">
      <c r="A24" s="14" t="s">
        <v>44</v>
      </c>
      <c r="B24" s="14" t="s">
        <v>45</v>
      </c>
      <c r="C24" s="14" t="s">
        <v>15</v>
      </c>
      <c r="D24" s="13">
        <f>D22-D97</f>
        <v>-105877.01111208956</v>
      </c>
    </row>
    <row r="25" spans="1:19" x14ac:dyDescent="0.25">
      <c r="A25" s="14" t="s">
        <v>46</v>
      </c>
      <c r="B25" s="14" t="s">
        <v>47</v>
      </c>
      <c r="C25" s="14" t="s">
        <v>15</v>
      </c>
      <c r="D25" s="13">
        <v>12976.44</v>
      </c>
      <c r="E25" s="10">
        <f>D25+F16</f>
        <v>12976.44494977698</v>
      </c>
    </row>
    <row r="26" spans="1:19" ht="35.25" customHeight="1" x14ac:dyDescent="0.25">
      <c r="A26" s="34" t="s">
        <v>48</v>
      </c>
      <c r="B26" s="34"/>
      <c r="C26" s="34"/>
      <c r="D26" s="34"/>
    </row>
    <row r="27" spans="1:19" s="5" customFormat="1" ht="34.5" customHeight="1" x14ac:dyDescent="0.25">
      <c r="A27" s="17" t="s">
        <v>1</v>
      </c>
      <c r="B27" s="3" t="s">
        <v>50</v>
      </c>
      <c r="C27" s="3" t="s">
        <v>129</v>
      </c>
      <c r="D27" s="18" t="s">
        <v>130</v>
      </c>
      <c r="E27" s="35" t="s">
        <v>245</v>
      </c>
      <c r="F27" s="35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17" t="s">
        <v>131</v>
      </c>
      <c r="B28" s="19" t="s">
        <v>132</v>
      </c>
      <c r="C28" s="1" t="s">
        <v>7</v>
      </c>
      <c r="D28" s="20" t="s">
        <v>7</v>
      </c>
      <c r="E28" s="35"/>
      <c r="F28" s="35"/>
    </row>
    <row r="29" spans="1:19" x14ac:dyDescent="0.25">
      <c r="A29" s="6" t="s">
        <v>49</v>
      </c>
      <c r="B29" s="21" t="s">
        <v>133</v>
      </c>
      <c r="C29" s="22" t="s">
        <v>134</v>
      </c>
      <c r="D29" s="23">
        <f>E29*E$2*5+F29*E$2*7</f>
        <v>678.37954500904516</v>
      </c>
      <c r="E29" s="24">
        <v>3.4478899703999991E-2</v>
      </c>
      <c r="F29" s="25">
        <v>3.7371679389165594E-2</v>
      </c>
    </row>
    <row r="30" spans="1:19" x14ac:dyDescent="0.25">
      <c r="A30" s="6" t="s">
        <v>56</v>
      </c>
      <c r="B30" s="21" t="s">
        <v>80</v>
      </c>
      <c r="C30" s="22" t="s">
        <v>134</v>
      </c>
      <c r="D30" s="23">
        <f t="shared" ref="D30:D57" si="0">E30*E$2*5+F30*E$2*7</f>
        <v>457.52814310874436</v>
      </c>
      <c r="E30" s="24">
        <v>2.3254042775999999E-2</v>
      </c>
      <c r="F30" s="25">
        <v>2.5205056964906401E-2</v>
      </c>
    </row>
    <row r="31" spans="1:19" x14ac:dyDescent="0.25">
      <c r="A31" s="6" t="s">
        <v>63</v>
      </c>
      <c r="B31" s="21" t="s">
        <v>84</v>
      </c>
      <c r="C31" s="22" t="s">
        <v>134</v>
      </c>
      <c r="D31" s="23">
        <f t="shared" si="0"/>
        <v>406.62330166755231</v>
      </c>
      <c r="E31" s="24">
        <v>2.0666784749999997E-2</v>
      </c>
      <c r="F31" s="25">
        <v>2.2400727990524998E-2</v>
      </c>
    </row>
    <row r="32" spans="1:19" x14ac:dyDescent="0.25">
      <c r="A32" s="6" t="s">
        <v>122</v>
      </c>
      <c r="B32" s="21" t="s">
        <v>135</v>
      </c>
      <c r="C32" s="22" t="s">
        <v>134</v>
      </c>
      <c r="D32" s="23">
        <f t="shared" si="0"/>
        <v>2336.6113488472515</v>
      </c>
      <c r="E32" s="24">
        <v>0.11875916503799998</v>
      </c>
      <c r="F32" s="25">
        <v>0.12872305898468819</v>
      </c>
    </row>
    <row r="33" spans="1:19" s="5" customFormat="1" x14ac:dyDescent="0.25">
      <c r="A33" s="6" t="s">
        <v>124</v>
      </c>
      <c r="B33" s="21" t="s">
        <v>85</v>
      </c>
      <c r="C33" s="22" t="s">
        <v>134</v>
      </c>
      <c r="D33" s="23">
        <f t="shared" si="0"/>
        <v>13903.044134237671</v>
      </c>
      <c r="E33" s="24">
        <v>0.70662753293699998</v>
      </c>
      <c r="F33" s="25">
        <v>0.76591358295041434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6" t="s">
        <v>126</v>
      </c>
      <c r="B34" s="21" t="s">
        <v>136</v>
      </c>
      <c r="C34" s="22" t="s">
        <v>134</v>
      </c>
      <c r="D34" s="23">
        <f t="shared" si="0"/>
        <v>1478.8779583459238</v>
      </c>
      <c r="E34" s="24">
        <v>7.516453757399999E-2</v>
      </c>
      <c r="F34" s="25">
        <v>8.1470842276458594E-2</v>
      </c>
    </row>
    <row r="35" spans="1:19" x14ac:dyDescent="0.25">
      <c r="A35" s="6" t="s">
        <v>67</v>
      </c>
      <c r="B35" s="21" t="s">
        <v>82</v>
      </c>
      <c r="C35" s="22" t="s">
        <v>134</v>
      </c>
      <c r="D35" s="23">
        <f t="shared" si="0"/>
        <v>2343.3590976911401</v>
      </c>
      <c r="E35" s="24">
        <v>0.11910212195249999</v>
      </c>
      <c r="F35" s="25">
        <v>0.12909478998431476</v>
      </c>
    </row>
    <row r="36" spans="1:19" x14ac:dyDescent="0.25">
      <c r="A36" s="6" t="s">
        <v>69</v>
      </c>
      <c r="B36" s="21" t="s">
        <v>83</v>
      </c>
      <c r="C36" s="22" t="s">
        <v>134</v>
      </c>
      <c r="D36" s="23">
        <f t="shared" si="0"/>
        <v>4092.410765447743</v>
      </c>
      <c r="E36" s="24">
        <v>0.20799834158849997</v>
      </c>
      <c r="F36" s="25">
        <v>0.22544940244777514</v>
      </c>
    </row>
    <row r="37" spans="1:19" ht="31.5" x14ac:dyDescent="0.25">
      <c r="A37" s="6" t="s">
        <v>70</v>
      </c>
      <c r="B37" s="21" t="s">
        <v>137</v>
      </c>
      <c r="C37" s="22" t="s">
        <v>134</v>
      </c>
      <c r="D37" s="23">
        <f t="shared" si="0"/>
        <v>18.352997669859796</v>
      </c>
      <c r="E37" s="24">
        <v>9.3279812249999993E-4</v>
      </c>
      <c r="F37" s="25">
        <v>1.0110598849777501E-3</v>
      </c>
    </row>
    <row r="38" spans="1:19" x14ac:dyDescent="0.25">
      <c r="A38" s="6" t="s">
        <v>128</v>
      </c>
      <c r="B38" s="21" t="s">
        <v>138</v>
      </c>
      <c r="C38" s="22" t="s">
        <v>134</v>
      </c>
      <c r="D38" s="23">
        <f t="shared" si="0"/>
        <v>3156.2320471814692</v>
      </c>
      <c r="E38" s="24">
        <v>0.16041670035299999</v>
      </c>
      <c r="F38" s="25">
        <v>0.17387566151261669</v>
      </c>
    </row>
    <row r="39" spans="1:19" x14ac:dyDescent="0.25">
      <c r="A39" s="6" t="s">
        <v>72</v>
      </c>
      <c r="B39" s="21" t="s">
        <v>139</v>
      </c>
      <c r="C39" s="22" t="s">
        <v>134</v>
      </c>
      <c r="D39" s="23">
        <f t="shared" si="0"/>
        <v>7686.9186520832718</v>
      </c>
      <c r="E39" s="24">
        <v>0.3908111338695</v>
      </c>
      <c r="F39" s="25">
        <v>0.4233834080011511</v>
      </c>
    </row>
    <row r="40" spans="1:19" ht="31.5" x14ac:dyDescent="0.25">
      <c r="A40" s="6" t="s">
        <v>141</v>
      </c>
      <c r="B40" s="21" t="s">
        <v>140</v>
      </c>
      <c r="C40" s="22" t="s">
        <v>134</v>
      </c>
      <c r="D40" s="23">
        <f t="shared" si="0"/>
        <v>97.765429503636369</v>
      </c>
      <c r="E40" s="24">
        <v>4.9689653279999992E-3</v>
      </c>
      <c r="F40" s="25">
        <v>5.3858615190191996E-3</v>
      </c>
    </row>
    <row r="41" spans="1:19" ht="31.5" x14ac:dyDescent="0.25">
      <c r="A41" s="6" t="s">
        <v>143</v>
      </c>
      <c r="B41" s="21" t="s">
        <v>142</v>
      </c>
      <c r="C41" s="22" t="s">
        <v>134</v>
      </c>
      <c r="D41" s="23">
        <f t="shared" si="0"/>
        <v>351.96087172578723</v>
      </c>
      <c r="E41" s="24">
        <v>1.7948823274499998E-2</v>
      </c>
      <c r="F41" s="25">
        <v>1.934633954723055E-2</v>
      </c>
    </row>
    <row r="42" spans="1:19" ht="31.5" x14ac:dyDescent="0.25">
      <c r="A42" s="6" t="s">
        <v>145</v>
      </c>
      <c r="B42" s="21" t="s">
        <v>144</v>
      </c>
      <c r="C42" s="22" t="s">
        <v>134</v>
      </c>
      <c r="D42" s="23">
        <f t="shared" si="0"/>
        <v>2118.8810555327236</v>
      </c>
      <c r="E42" s="24">
        <v>0.10769293964699998</v>
      </c>
      <c r="F42" s="25">
        <v>0.1167283772833833</v>
      </c>
    </row>
    <row r="43" spans="1:19" x14ac:dyDescent="0.25">
      <c r="A43" s="6" t="s">
        <v>147</v>
      </c>
      <c r="B43" s="21" t="s">
        <v>146</v>
      </c>
      <c r="C43" s="22" t="s">
        <v>134</v>
      </c>
      <c r="D43" s="23">
        <f t="shared" si="0"/>
        <v>3836.9194541729521</v>
      </c>
      <c r="E43" s="24">
        <v>0.19501289802449998</v>
      </c>
      <c r="F43" s="25">
        <v>0.21137448016875554</v>
      </c>
    </row>
    <row r="44" spans="1:19" x14ac:dyDescent="0.25">
      <c r="A44" s="6" t="s">
        <v>149</v>
      </c>
      <c r="B44" s="21" t="s">
        <v>148</v>
      </c>
      <c r="C44" s="22" t="s">
        <v>134</v>
      </c>
      <c r="D44" s="23">
        <f t="shared" si="0"/>
        <v>7427.9712905478536</v>
      </c>
      <c r="E44" s="24">
        <v>0.3787350288345</v>
      </c>
      <c r="F44" s="25">
        <v>0.40834309775371458</v>
      </c>
    </row>
    <row r="45" spans="1:19" x14ac:dyDescent="0.25">
      <c r="A45" s="6" t="s">
        <v>151</v>
      </c>
      <c r="B45" s="21" t="s">
        <v>150</v>
      </c>
      <c r="C45" s="22" t="s">
        <v>134</v>
      </c>
      <c r="D45" s="23">
        <f t="shared" si="0"/>
        <v>926.94727033652362</v>
      </c>
      <c r="E45" s="24">
        <v>4.7112449365499999E-2</v>
      </c>
      <c r="F45" s="25">
        <v>5.1065183867265454E-2</v>
      </c>
    </row>
    <row r="46" spans="1:19" x14ac:dyDescent="0.25">
      <c r="A46" s="6" t="s">
        <v>152</v>
      </c>
      <c r="B46" s="21" t="s">
        <v>81</v>
      </c>
      <c r="C46" s="22" t="s">
        <v>134</v>
      </c>
      <c r="D46" s="23">
        <f t="shared" si="0"/>
        <v>16350.542756431561</v>
      </c>
      <c r="E46" s="24">
        <v>0.83102258603250001</v>
      </c>
      <c r="F46" s="25">
        <v>0.90074538100062684</v>
      </c>
    </row>
    <row r="47" spans="1:19" ht="31.5" x14ac:dyDescent="0.25">
      <c r="A47" s="6" t="s">
        <v>154</v>
      </c>
      <c r="B47" s="21" t="s">
        <v>153</v>
      </c>
      <c r="C47" s="22" t="s">
        <v>134</v>
      </c>
      <c r="D47" s="23">
        <f t="shared" si="0"/>
        <v>1586.5122452792214</v>
      </c>
      <c r="E47" s="24">
        <v>8.0635091353499985E-2</v>
      </c>
      <c r="F47" s="25">
        <v>8.740037551805864E-2</v>
      </c>
    </row>
    <row r="48" spans="1:19" ht="31.5" x14ac:dyDescent="0.25">
      <c r="A48" s="6" t="s">
        <v>156</v>
      </c>
      <c r="B48" s="21" t="s">
        <v>155</v>
      </c>
      <c r="C48" s="22" t="s">
        <v>134</v>
      </c>
      <c r="D48" s="23">
        <f t="shared" si="0"/>
        <v>3453.5066501573419</v>
      </c>
      <c r="E48" s="24">
        <v>0.17552579569049997</v>
      </c>
      <c r="F48" s="25">
        <v>0.19025240994893294</v>
      </c>
    </row>
    <row r="49" spans="1:19" ht="31.5" x14ac:dyDescent="0.25">
      <c r="A49" s="6" t="s">
        <v>158</v>
      </c>
      <c r="B49" s="21" t="s">
        <v>157</v>
      </c>
      <c r="C49" s="22" t="s">
        <v>134</v>
      </c>
      <c r="D49" s="23">
        <f t="shared" si="0"/>
        <v>1261.6971559795952</v>
      </c>
      <c r="E49" s="24">
        <v>6.4126240270499998E-2</v>
      </c>
      <c r="F49" s="25">
        <v>6.9506431829194956E-2</v>
      </c>
    </row>
    <row r="50" spans="1:19" ht="31.5" x14ac:dyDescent="0.25">
      <c r="A50" s="6" t="s">
        <v>160</v>
      </c>
      <c r="B50" s="21" t="s">
        <v>159</v>
      </c>
      <c r="C50" s="22" t="s">
        <v>134</v>
      </c>
      <c r="D50" s="23">
        <f t="shared" si="0"/>
        <v>2442.0037127118958</v>
      </c>
      <c r="E50" s="24">
        <v>0.12411577222049998</v>
      </c>
      <c r="F50" s="25">
        <v>0.13452908550979994</v>
      </c>
    </row>
    <row r="51" spans="1:19" x14ac:dyDescent="0.25">
      <c r="A51" s="6" t="s">
        <v>161</v>
      </c>
      <c r="B51" s="21" t="s">
        <v>163</v>
      </c>
      <c r="C51" s="22" t="s">
        <v>134</v>
      </c>
      <c r="D51" s="23">
        <f t="shared" si="0"/>
        <v>496.4540818791894</v>
      </c>
      <c r="E51" s="24">
        <v>2.5232468494499994E-2</v>
      </c>
      <c r="F51" s="25">
        <v>2.7349472601188547E-2</v>
      </c>
    </row>
    <row r="52" spans="1:19" ht="31.5" x14ac:dyDescent="0.25">
      <c r="A52" s="6" t="s">
        <v>162</v>
      </c>
      <c r="B52" s="21" t="s">
        <v>165</v>
      </c>
      <c r="C52" s="22" t="s">
        <v>134</v>
      </c>
      <c r="D52" s="23">
        <f t="shared" si="0"/>
        <v>6343.4773634793128</v>
      </c>
      <c r="E52" s="24">
        <v>0.32240966196449994</v>
      </c>
      <c r="F52" s="25">
        <v>0.34945983260332153</v>
      </c>
    </row>
    <row r="53" spans="1:19" x14ac:dyDescent="0.25">
      <c r="A53" s="6" t="s">
        <v>164</v>
      </c>
      <c r="B53" s="21" t="s">
        <v>169</v>
      </c>
      <c r="C53" s="22" t="s">
        <v>170</v>
      </c>
      <c r="D53" s="23">
        <f t="shared" si="0"/>
        <v>10483.957597075538</v>
      </c>
      <c r="E53" s="24">
        <v>0.53285115264749994</v>
      </c>
      <c r="F53" s="25">
        <v>0.57755736435462524</v>
      </c>
    </row>
    <row r="54" spans="1:19" ht="31.5" x14ac:dyDescent="0.25">
      <c r="A54" s="6" t="s">
        <v>166</v>
      </c>
      <c r="B54" s="21" t="s">
        <v>239</v>
      </c>
      <c r="C54" s="22" t="s">
        <v>58</v>
      </c>
      <c r="D54" s="23">
        <f t="shared" si="0"/>
        <v>6073.0838576893548</v>
      </c>
      <c r="E54" s="24">
        <v>0.30866680866750001</v>
      </c>
      <c r="F54" s="25">
        <v>0.33456395391470328</v>
      </c>
    </row>
    <row r="55" spans="1:19" x14ac:dyDescent="0.25">
      <c r="A55" s="6" t="s">
        <v>167</v>
      </c>
      <c r="B55" s="21" t="s">
        <v>172</v>
      </c>
      <c r="C55" s="22" t="s">
        <v>58</v>
      </c>
      <c r="D55" s="23">
        <f t="shared" si="0"/>
        <v>3540.9856091106858</v>
      </c>
      <c r="E55" s="24">
        <v>0.17997194722049997</v>
      </c>
      <c r="F55" s="25">
        <v>0.19507159359229995</v>
      </c>
    </row>
    <row r="56" spans="1:19" x14ac:dyDescent="0.25">
      <c r="A56" s="6" t="s">
        <v>168</v>
      </c>
      <c r="B56" s="21" t="s">
        <v>240</v>
      </c>
      <c r="C56" s="22" t="s">
        <v>174</v>
      </c>
      <c r="D56" s="23">
        <f t="shared" si="0"/>
        <v>3052.2244005062876</v>
      </c>
      <c r="E56" s="24">
        <v>0.15513047195099997</v>
      </c>
      <c r="F56" s="25">
        <v>0.16814591854768887</v>
      </c>
    </row>
    <row r="57" spans="1:19" x14ac:dyDescent="0.25">
      <c r="A57" s="6" t="s">
        <v>171</v>
      </c>
      <c r="B57" s="21" t="s">
        <v>173</v>
      </c>
      <c r="C57" s="22" t="s">
        <v>174</v>
      </c>
      <c r="D57" s="23">
        <f t="shared" si="0"/>
        <v>2236.51607772325</v>
      </c>
      <c r="E57" s="24">
        <v>0.11367178461899999</v>
      </c>
      <c r="F57" s="25">
        <v>0.1232088473485341</v>
      </c>
    </row>
    <row r="58" spans="1:19" s="5" customFormat="1" ht="24.75" customHeight="1" x14ac:dyDescent="0.25">
      <c r="A58" s="17" t="s">
        <v>175</v>
      </c>
      <c r="B58" s="26" t="s">
        <v>176</v>
      </c>
      <c r="C58" s="1" t="s">
        <v>7</v>
      </c>
      <c r="D58" s="20" t="s">
        <v>7</v>
      </c>
      <c r="E58" s="24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31.5" x14ac:dyDescent="0.25">
      <c r="A59" s="6" t="s">
        <v>177</v>
      </c>
      <c r="B59" s="21" t="s">
        <v>178</v>
      </c>
      <c r="C59" s="1" t="s">
        <v>7</v>
      </c>
      <c r="D59" s="20" t="s">
        <v>7</v>
      </c>
      <c r="E59" s="24"/>
      <c r="F59" s="25"/>
    </row>
    <row r="60" spans="1:19" ht="31.5" x14ac:dyDescent="0.25">
      <c r="A60" s="6" t="s">
        <v>179</v>
      </c>
      <c r="B60" s="21" t="s">
        <v>75</v>
      </c>
      <c r="C60" s="27" t="s">
        <v>180</v>
      </c>
      <c r="D60" s="23">
        <f t="shared" ref="D60:D67" si="1">E60*E$2*5+F60*E$2*7</f>
        <v>3494.7624305481527</v>
      </c>
      <c r="E60" s="24">
        <v>0.17762263649999999</v>
      </c>
      <c r="F60" s="25">
        <v>0.19252517570235</v>
      </c>
    </row>
    <row r="61" spans="1:19" ht="31.5" x14ac:dyDescent="0.25">
      <c r="A61" s="6" t="s">
        <v>181</v>
      </c>
      <c r="B61" s="21" t="s">
        <v>182</v>
      </c>
      <c r="C61" s="27" t="s">
        <v>77</v>
      </c>
      <c r="D61" s="23">
        <f t="shared" si="1"/>
        <v>6615.8710163207179</v>
      </c>
      <c r="E61" s="24">
        <v>0.33625417349999998</v>
      </c>
      <c r="F61" s="25">
        <v>0.36446589865665002</v>
      </c>
    </row>
    <row r="62" spans="1:19" x14ac:dyDescent="0.25">
      <c r="A62" s="6" t="s">
        <v>183</v>
      </c>
      <c r="B62" s="21" t="s">
        <v>184</v>
      </c>
      <c r="C62" s="27" t="s">
        <v>60</v>
      </c>
      <c r="D62" s="23">
        <f t="shared" si="1"/>
        <v>1692.432120454137</v>
      </c>
      <c r="E62" s="24">
        <v>8.6018509499999993E-2</v>
      </c>
      <c r="F62" s="25">
        <v>9.3235462447049999E-2</v>
      </c>
    </row>
    <row r="63" spans="1:19" x14ac:dyDescent="0.25">
      <c r="A63" s="6" t="s">
        <v>185</v>
      </c>
      <c r="B63" s="21" t="s">
        <v>78</v>
      </c>
      <c r="C63" s="27" t="s">
        <v>60</v>
      </c>
      <c r="D63" s="23">
        <f t="shared" si="1"/>
        <v>3472.7827926201767</v>
      </c>
      <c r="E63" s="24">
        <v>0.17650551299999998</v>
      </c>
      <c r="F63" s="25">
        <v>0.19131432554069999</v>
      </c>
    </row>
    <row r="64" spans="1:19" s="5" customFormat="1" ht="29.25" customHeight="1" x14ac:dyDescent="0.25">
      <c r="A64" s="6" t="s">
        <v>186</v>
      </c>
      <c r="B64" s="21" t="s">
        <v>120</v>
      </c>
      <c r="C64" s="27" t="s">
        <v>134</v>
      </c>
      <c r="D64" s="23">
        <f t="shared" si="1"/>
        <v>901.16515504700806</v>
      </c>
      <c r="E64" s="24">
        <v>4.5802063499999997E-2</v>
      </c>
      <c r="F64" s="25">
        <v>4.9644856627650003E-2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31.5" x14ac:dyDescent="0.25">
      <c r="A65" s="6" t="s">
        <v>187</v>
      </c>
      <c r="B65" s="21" t="s">
        <v>188</v>
      </c>
      <c r="C65" s="27" t="s">
        <v>134</v>
      </c>
      <c r="D65" s="23">
        <f t="shared" si="1"/>
        <v>4747.6017924427724</v>
      </c>
      <c r="E65" s="24">
        <v>0.24129867599999996</v>
      </c>
      <c r="F65" s="25">
        <v>0.26154363491639998</v>
      </c>
    </row>
    <row r="66" spans="1:19" x14ac:dyDescent="0.25">
      <c r="A66" s="6" t="s">
        <v>189</v>
      </c>
      <c r="B66" s="21" t="s">
        <v>190</v>
      </c>
      <c r="C66" s="27" t="s">
        <v>76</v>
      </c>
      <c r="D66" s="23">
        <f t="shared" si="1"/>
        <v>967.10406883093515</v>
      </c>
      <c r="E66" s="24">
        <v>4.9153433999999989E-2</v>
      </c>
      <c r="F66" s="25">
        <v>5.3277407112599991E-2</v>
      </c>
    </row>
    <row r="67" spans="1:19" x14ac:dyDescent="0.25">
      <c r="A67" s="6" t="s">
        <v>191</v>
      </c>
      <c r="B67" s="21" t="s">
        <v>192</v>
      </c>
      <c r="C67" s="27" t="s">
        <v>71</v>
      </c>
      <c r="D67" s="23">
        <f t="shared" si="1"/>
        <v>747.30768955117742</v>
      </c>
      <c r="E67" s="24">
        <v>3.7982199000000001E-2</v>
      </c>
      <c r="F67" s="25">
        <v>4.1168905496100007E-2</v>
      </c>
    </row>
    <row r="68" spans="1:19" ht="31.5" x14ac:dyDescent="0.25">
      <c r="A68" s="6" t="s">
        <v>57</v>
      </c>
      <c r="B68" s="21" t="s">
        <v>193</v>
      </c>
      <c r="C68" s="1" t="s">
        <v>7</v>
      </c>
      <c r="D68" s="20" t="s">
        <v>7</v>
      </c>
      <c r="E68" s="24"/>
      <c r="F68" s="25"/>
    </row>
    <row r="69" spans="1:19" x14ac:dyDescent="0.25">
      <c r="A69" s="6" t="s">
        <v>194</v>
      </c>
      <c r="B69" s="21" t="s">
        <v>195</v>
      </c>
      <c r="C69" s="27" t="s">
        <v>77</v>
      </c>
      <c r="D69" s="23">
        <f t="shared" ref="D69:D74" si="2">E69*E$2*5+F69*E$2*7</f>
        <v>5890.5429646975153</v>
      </c>
      <c r="E69" s="24">
        <v>0.29938909799999996</v>
      </c>
      <c r="F69" s="25">
        <v>0.32450784332220001</v>
      </c>
    </row>
    <row r="70" spans="1:19" ht="23.25" customHeight="1" x14ac:dyDescent="0.25">
      <c r="A70" s="6" t="s">
        <v>196</v>
      </c>
      <c r="B70" s="21" t="s">
        <v>197</v>
      </c>
      <c r="C70" s="27" t="s">
        <v>77</v>
      </c>
      <c r="D70" s="23">
        <f t="shared" si="2"/>
        <v>14110.927549760465</v>
      </c>
      <c r="E70" s="24">
        <v>0.71719328699999996</v>
      </c>
      <c r="F70" s="25">
        <v>0.77736580377929998</v>
      </c>
    </row>
    <row r="71" spans="1:19" x14ac:dyDescent="0.25">
      <c r="A71" s="6" t="s">
        <v>198</v>
      </c>
      <c r="B71" s="21" t="s">
        <v>79</v>
      </c>
      <c r="C71" s="27" t="s">
        <v>199</v>
      </c>
      <c r="D71" s="23">
        <f t="shared" si="2"/>
        <v>1252.8393618946209</v>
      </c>
      <c r="E71" s="24">
        <v>6.3676039500000003E-2</v>
      </c>
      <c r="F71" s="25">
        <v>6.9018459214050004E-2</v>
      </c>
    </row>
    <row r="72" spans="1:19" x14ac:dyDescent="0.25">
      <c r="A72" s="6" t="s">
        <v>200</v>
      </c>
      <c r="B72" s="21" t="s">
        <v>201</v>
      </c>
      <c r="C72" s="27" t="s">
        <v>76</v>
      </c>
      <c r="D72" s="23">
        <f t="shared" si="2"/>
        <v>527.51131027141923</v>
      </c>
      <c r="E72" s="24">
        <v>2.6810964E-2</v>
      </c>
      <c r="F72" s="25">
        <v>2.9060403879600002E-2</v>
      </c>
    </row>
    <row r="73" spans="1:19" x14ac:dyDescent="0.25">
      <c r="A73" s="6" t="s">
        <v>202</v>
      </c>
      <c r="B73" s="21" t="s">
        <v>203</v>
      </c>
      <c r="C73" s="27" t="s">
        <v>59</v>
      </c>
      <c r="D73" s="23">
        <f t="shared" si="2"/>
        <v>6242.2171715451277</v>
      </c>
      <c r="E73" s="24">
        <v>0.31726307399999992</v>
      </c>
      <c r="F73" s="25">
        <v>0.34388144590859993</v>
      </c>
    </row>
    <row r="74" spans="1:19" x14ac:dyDescent="0.25">
      <c r="A74" s="6" t="s">
        <v>204</v>
      </c>
      <c r="B74" s="21" t="s">
        <v>205</v>
      </c>
      <c r="C74" s="27" t="s">
        <v>77</v>
      </c>
      <c r="D74" s="23">
        <f t="shared" si="2"/>
        <v>263.75565513570962</v>
      </c>
      <c r="E74" s="24">
        <v>1.3405482E-2</v>
      </c>
      <c r="F74" s="25">
        <v>1.4530201939800001E-2</v>
      </c>
    </row>
    <row r="75" spans="1:19" x14ac:dyDescent="0.25">
      <c r="A75" s="17" t="s">
        <v>206</v>
      </c>
      <c r="B75" s="26" t="s">
        <v>207</v>
      </c>
      <c r="C75" s="1" t="s">
        <v>7</v>
      </c>
      <c r="D75" s="20" t="s">
        <v>7</v>
      </c>
      <c r="E75" s="24"/>
      <c r="F75" s="25"/>
    </row>
    <row r="76" spans="1:19" s="5" customFormat="1" x14ac:dyDescent="0.25">
      <c r="A76" s="6" t="s">
        <v>51</v>
      </c>
      <c r="B76" s="28" t="s">
        <v>74</v>
      </c>
      <c r="C76" s="22" t="s">
        <v>208</v>
      </c>
      <c r="D76" s="23">
        <f t="shared" ref="D76:D77" si="3">E76*E$2*5+F76*E$2*7</f>
        <v>887.05422749724733</v>
      </c>
      <c r="E76" s="24">
        <v>4.5084870212999992E-2</v>
      </c>
      <c r="F76" s="25">
        <v>4.8867490823870693E-2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6" t="s">
        <v>209</v>
      </c>
      <c r="B77" s="28" t="s">
        <v>73</v>
      </c>
      <c r="C77" s="22" t="s">
        <v>134</v>
      </c>
      <c r="D77" s="23">
        <f t="shared" si="3"/>
        <v>654.00412654692013</v>
      </c>
      <c r="E77" s="24">
        <v>3.32400097425E-2</v>
      </c>
      <c r="F77" s="25">
        <v>3.6028846559895751E-2</v>
      </c>
    </row>
    <row r="78" spans="1:19" ht="31.5" x14ac:dyDescent="0.25">
      <c r="A78" s="17" t="s">
        <v>210</v>
      </c>
      <c r="B78" s="26" t="s">
        <v>211</v>
      </c>
      <c r="C78" s="1" t="s">
        <v>7</v>
      </c>
      <c r="D78" s="20" t="s">
        <v>7</v>
      </c>
      <c r="E78" s="29"/>
      <c r="F78" s="30"/>
    </row>
    <row r="79" spans="1:19" ht="31.5" x14ac:dyDescent="0.25">
      <c r="A79" s="6" t="s">
        <v>52</v>
      </c>
      <c r="B79" s="31" t="s">
        <v>212</v>
      </c>
      <c r="C79" s="32" t="s">
        <v>213</v>
      </c>
      <c r="D79" s="23">
        <f t="shared" ref="D79:D81" si="4">E79*E$2*5+F79*E$2*7</f>
        <v>484.2553828291629</v>
      </c>
      <c r="E79" s="29">
        <v>2.4612464951999997E-2</v>
      </c>
      <c r="F79" s="30">
        <v>2.66774507614728E-2</v>
      </c>
    </row>
    <row r="80" spans="1:19" ht="31.5" x14ac:dyDescent="0.25">
      <c r="A80" s="6" t="s">
        <v>214</v>
      </c>
      <c r="B80" s="31" t="s">
        <v>215</v>
      </c>
      <c r="C80" s="27" t="s">
        <v>208</v>
      </c>
      <c r="D80" s="23">
        <f t="shared" si="4"/>
        <v>1291.3696671823623</v>
      </c>
      <c r="E80" s="29">
        <v>6.5634356995499993E-2</v>
      </c>
      <c r="F80" s="30">
        <v>7.1141079547422451E-2</v>
      </c>
    </row>
    <row r="81" spans="1:19" x14ac:dyDescent="0.25">
      <c r="A81" s="6" t="s">
        <v>64</v>
      </c>
      <c r="B81" s="31" t="s">
        <v>216</v>
      </c>
      <c r="C81" s="27" t="s">
        <v>134</v>
      </c>
      <c r="D81" s="23">
        <f t="shared" si="4"/>
        <v>1370.0128116886594</v>
      </c>
      <c r="E81" s="29">
        <v>6.9631424878499978E-2</v>
      </c>
      <c r="F81" s="30">
        <v>7.5473501425806139E-2</v>
      </c>
    </row>
    <row r="82" spans="1:19" s="5" customFormat="1" x14ac:dyDescent="0.25">
      <c r="A82" s="17" t="s">
        <v>217</v>
      </c>
      <c r="B82" s="26" t="s">
        <v>218</v>
      </c>
      <c r="C82" s="1" t="s">
        <v>7</v>
      </c>
      <c r="D82" s="20" t="s">
        <v>7</v>
      </c>
      <c r="E82" s="24"/>
      <c r="F82" s="2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31.5" x14ac:dyDescent="0.25">
      <c r="A83" s="6" t="s">
        <v>54</v>
      </c>
      <c r="B83" s="21" t="s">
        <v>219</v>
      </c>
      <c r="C83" s="27" t="s">
        <v>61</v>
      </c>
      <c r="D83" s="23">
        <f t="shared" ref="D83:D87" si="5">E83*E$2*5+F83*E$2*7</f>
        <v>15625.324602998</v>
      </c>
      <c r="E83" s="24">
        <v>0.79416309614999991</v>
      </c>
      <c r="F83" s="25">
        <v>0.86079337991698501</v>
      </c>
    </row>
    <row r="84" spans="1:19" ht="31.5" x14ac:dyDescent="0.25">
      <c r="A84" s="6" t="s">
        <v>220</v>
      </c>
      <c r="B84" s="21" t="s">
        <v>221</v>
      </c>
      <c r="C84" s="27" t="s">
        <v>60</v>
      </c>
      <c r="D84" s="23">
        <f t="shared" si="5"/>
        <v>6240.0192077523316</v>
      </c>
      <c r="E84" s="24">
        <v>0.31715136164999996</v>
      </c>
      <c r="F84" s="25">
        <v>0.343760360892435</v>
      </c>
    </row>
    <row r="85" spans="1:19" x14ac:dyDescent="0.25">
      <c r="A85" s="6" t="s">
        <v>65</v>
      </c>
      <c r="B85" s="21" t="s">
        <v>222</v>
      </c>
      <c r="C85" s="27" t="s">
        <v>58</v>
      </c>
      <c r="D85" s="23">
        <f t="shared" si="5"/>
        <v>1186.9004481106931</v>
      </c>
      <c r="E85" s="24">
        <v>6.032466899999999E-2</v>
      </c>
      <c r="F85" s="25">
        <v>6.5385908729099995E-2</v>
      </c>
    </row>
    <row r="86" spans="1:19" x14ac:dyDescent="0.25">
      <c r="A86" s="6" t="s">
        <v>123</v>
      </c>
      <c r="B86" s="21" t="s">
        <v>223</v>
      </c>
      <c r="C86" s="27" t="s">
        <v>59</v>
      </c>
      <c r="D86" s="23">
        <f t="shared" si="5"/>
        <v>567.07465854177565</v>
      </c>
      <c r="E86" s="24">
        <v>2.8821786299999996E-2</v>
      </c>
      <c r="F86" s="25">
        <v>3.1239934170569996E-2</v>
      </c>
    </row>
    <row r="87" spans="1:19" x14ac:dyDescent="0.25">
      <c r="A87" s="6" t="s">
        <v>125</v>
      </c>
      <c r="B87" s="21" t="s">
        <v>224</v>
      </c>
      <c r="C87" s="27" t="s">
        <v>62</v>
      </c>
      <c r="D87" s="23">
        <f t="shared" si="5"/>
        <v>237.38008962213868</v>
      </c>
      <c r="E87" s="24">
        <v>1.2064933799999998E-2</v>
      </c>
      <c r="F87" s="25">
        <v>1.307718174582E-2</v>
      </c>
    </row>
    <row r="88" spans="1:19" s="5" customFormat="1" x14ac:dyDescent="0.25">
      <c r="A88" s="6" t="s">
        <v>127</v>
      </c>
      <c r="B88" s="21" t="s">
        <v>225</v>
      </c>
      <c r="C88" s="1" t="s">
        <v>7</v>
      </c>
      <c r="D88" s="20" t="s">
        <v>7</v>
      </c>
      <c r="E88" s="24"/>
      <c r="F88" s="2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6" t="s">
        <v>226</v>
      </c>
      <c r="B89" s="21" t="s">
        <v>227</v>
      </c>
      <c r="C89" s="27" t="s">
        <v>62</v>
      </c>
      <c r="D89" s="23">
        <f t="shared" ref="D89:D91" si="6">E89*E$2*5+F89*E$2*7</f>
        <v>72.532805162320145</v>
      </c>
      <c r="E89" s="24">
        <v>3.6865075499999994E-3</v>
      </c>
      <c r="F89" s="25">
        <v>3.9958055334449998E-3</v>
      </c>
    </row>
    <row r="90" spans="1:19" x14ac:dyDescent="0.25">
      <c r="A90" s="6" t="s">
        <v>228</v>
      </c>
      <c r="B90" s="28" t="s">
        <v>229</v>
      </c>
      <c r="C90" s="22" t="s">
        <v>62</v>
      </c>
      <c r="D90" s="23">
        <f t="shared" si="6"/>
        <v>10.989818963987901</v>
      </c>
      <c r="E90" s="24">
        <v>5.5856174999999999E-4</v>
      </c>
      <c r="F90" s="25">
        <v>6.0542508082500005E-4</v>
      </c>
    </row>
    <row r="91" spans="1:19" x14ac:dyDescent="0.25">
      <c r="A91" s="6" t="s">
        <v>230</v>
      </c>
      <c r="B91" s="21" t="s">
        <v>231</v>
      </c>
      <c r="C91" s="27" t="s">
        <v>62</v>
      </c>
      <c r="D91" s="23">
        <f t="shared" si="6"/>
        <v>61.542986198332251</v>
      </c>
      <c r="E91" s="24">
        <v>3.1279457999999999E-3</v>
      </c>
      <c r="F91" s="25">
        <v>3.3903804526200002E-3</v>
      </c>
    </row>
    <row r="92" spans="1:19" x14ac:dyDescent="0.25">
      <c r="A92" s="6" t="s">
        <v>232</v>
      </c>
      <c r="B92" s="21" t="s">
        <v>233</v>
      </c>
      <c r="C92" s="27" t="s">
        <v>62</v>
      </c>
      <c r="D92" s="23">
        <f>E92*E$2*5+F92*E$2*7</f>
        <v>2.1979637927975806</v>
      </c>
      <c r="E92" s="24">
        <v>1.1171235E-4</v>
      </c>
      <c r="F92" s="25">
        <v>1.2108501616500001E-4</v>
      </c>
    </row>
    <row r="93" spans="1:19" x14ac:dyDescent="0.25">
      <c r="A93" s="17" t="s">
        <v>234</v>
      </c>
      <c r="B93" s="26" t="s">
        <v>235</v>
      </c>
      <c r="C93" s="1" t="s">
        <v>7</v>
      </c>
      <c r="D93" s="20" t="s">
        <v>7</v>
      </c>
      <c r="E93" s="24"/>
      <c r="F93" s="25"/>
    </row>
    <row r="94" spans="1:19" x14ac:dyDescent="0.25">
      <c r="A94" s="6" t="s">
        <v>55</v>
      </c>
      <c r="B94" s="28" t="s">
        <v>236</v>
      </c>
      <c r="C94" s="22" t="s">
        <v>53</v>
      </c>
      <c r="D94" s="23">
        <f t="shared" ref="D94:D96" si="7">E94*E$2*5+F94*E$2*7</f>
        <v>19451.979566258586</v>
      </c>
      <c r="E94" s="24">
        <v>0.98865429749999989</v>
      </c>
      <c r="F94" s="30">
        <v>1.0716023930602501</v>
      </c>
    </row>
    <row r="95" spans="1:19" x14ac:dyDescent="0.25">
      <c r="A95" s="6" t="s">
        <v>237</v>
      </c>
      <c r="B95" s="28" t="s">
        <v>68</v>
      </c>
      <c r="C95" s="1"/>
      <c r="D95" s="23">
        <f t="shared" si="7"/>
        <v>26933.848316941549</v>
      </c>
      <c r="E95" s="24">
        <v>1.3689231368999999</v>
      </c>
      <c r="F95" s="25">
        <v>1.4837757880859099</v>
      </c>
    </row>
    <row r="96" spans="1:19" x14ac:dyDescent="0.25">
      <c r="A96" s="6" t="s">
        <v>66</v>
      </c>
      <c r="B96" s="28" t="s">
        <v>238</v>
      </c>
      <c r="C96" s="1"/>
      <c r="D96" s="23">
        <f t="shared" si="7"/>
        <v>17217.749370879843</v>
      </c>
      <c r="E96" s="24">
        <v>0.87509869372499993</v>
      </c>
      <c r="F96" s="25">
        <v>0.94851947412852755</v>
      </c>
    </row>
    <row r="97" spans="1:6" x14ac:dyDescent="0.25">
      <c r="A97" s="6"/>
      <c r="B97" s="3" t="s">
        <v>86</v>
      </c>
      <c r="C97" s="1" t="s">
        <v>15</v>
      </c>
      <c r="D97" s="9">
        <f>SUM(D29:D57)+SUM(D60:D67)+SUM(D69:D74)+D76+D77+D79+D80+D81+SUM(D83:D87)+SUM(D89:D92)+D94+D95+D96</f>
        <v>251860.80200121907</v>
      </c>
      <c r="E97" s="33">
        <f>SUM(E29:E57)+SUM(E60:E67)+SUM(E69:E74)+SUM(E76:E77)+E79+E80+E81+SUM(E83:E87)+SUM(E89:E92)+E94+E95+E96</f>
        <v>12.802307923027501</v>
      </c>
      <c r="F97" s="33">
        <f>SUM(F29:F57)+SUM(F60:F67)+SUM(F69:F74)+SUM(F76:F77)+F79+F80+F81+SUM(F83:F87)+SUM(F89:F92)+F94+F95+F96</f>
        <v>13.873928587769505</v>
      </c>
    </row>
    <row r="98" spans="1:6" x14ac:dyDescent="0.25">
      <c r="A98" s="34" t="s">
        <v>87</v>
      </c>
      <c r="B98" s="34"/>
      <c r="C98" s="34"/>
      <c r="D98" s="34"/>
    </row>
    <row r="99" spans="1:6" x14ac:dyDescent="0.25">
      <c r="A99" s="6" t="s">
        <v>88</v>
      </c>
      <c r="B99" s="1" t="s">
        <v>89</v>
      </c>
      <c r="C99" s="1" t="s">
        <v>90</v>
      </c>
      <c r="D99" s="1">
        <v>6</v>
      </c>
      <c r="E99" s="16" t="s">
        <v>121</v>
      </c>
    </row>
    <row r="100" spans="1:6" x14ac:dyDescent="0.25">
      <c r="A100" s="6" t="s">
        <v>91</v>
      </c>
      <c r="B100" s="1" t="s">
        <v>92</v>
      </c>
      <c r="C100" s="1" t="s">
        <v>90</v>
      </c>
      <c r="D100" s="1">
        <v>0</v>
      </c>
      <c r="E100" s="16" t="s">
        <v>121</v>
      </c>
    </row>
    <row r="101" spans="1:6" x14ac:dyDescent="0.25">
      <c r="A101" s="6" t="s">
        <v>93</v>
      </c>
      <c r="B101" s="1" t="s">
        <v>94</v>
      </c>
      <c r="C101" s="1" t="s">
        <v>90</v>
      </c>
      <c r="D101" s="1">
        <v>6</v>
      </c>
      <c r="E101" s="16" t="s">
        <v>121</v>
      </c>
    </row>
    <row r="102" spans="1:6" x14ac:dyDescent="0.25">
      <c r="A102" s="6" t="s">
        <v>95</v>
      </c>
      <c r="B102" s="1" t="s">
        <v>96</v>
      </c>
      <c r="C102" s="1" t="s">
        <v>15</v>
      </c>
      <c r="D102" s="1">
        <v>0</v>
      </c>
      <c r="E102" s="16" t="s">
        <v>121</v>
      </c>
    </row>
    <row r="103" spans="1:6" x14ac:dyDescent="0.25">
      <c r="A103" s="34" t="s">
        <v>97</v>
      </c>
      <c r="B103" s="34"/>
      <c r="C103" s="34"/>
      <c r="D103" s="34"/>
    </row>
    <row r="104" spans="1:6" ht="31.5" x14ac:dyDescent="0.25">
      <c r="A104" s="6" t="s">
        <v>98</v>
      </c>
      <c r="B104" s="1" t="s">
        <v>14</v>
      </c>
      <c r="C104" s="1" t="s">
        <v>15</v>
      </c>
      <c r="D104" s="1">
        <v>0</v>
      </c>
      <c r="E104" s="16" t="s">
        <v>99</v>
      </c>
    </row>
    <row r="105" spans="1:6" ht="31.5" x14ac:dyDescent="0.25">
      <c r="A105" s="6" t="s">
        <v>100</v>
      </c>
      <c r="B105" s="1" t="s">
        <v>17</v>
      </c>
      <c r="C105" s="1" t="s">
        <v>15</v>
      </c>
      <c r="D105" s="1">
        <v>0</v>
      </c>
      <c r="E105" s="16" t="s">
        <v>99</v>
      </c>
    </row>
    <row r="106" spans="1:6" ht="31.5" x14ac:dyDescent="0.25">
      <c r="A106" s="6" t="s">
        <v>101</v>
      </c>
      <c r="B106" s="1" t="s">
        <v>19</v>
      </c>
      <c r="C106" s="1" t="s">
        <v>15</v>
      </c>
      <c r="D106" s="1">
        <v>0</v>
      </c>
      <c r="E106" s="16" t="s">
        <v>99</v>
      </c>
    </row>
    <row r="107" spans="1:6" ht="31.5" x14ac:dyDescent="0.25">
      <c r="A107" s="6" t="s">
        <v>102</v>
      </c>
      <c r="B107" s="1" t="s">
        <v>43</v>
      </c>
      <c r="C107" s="1" t="s">
        <v>15</v>
      </c>
      <c r="D107" s="1">
        <v>0</v>
      </c>
      <c r="E107" s="16" t="s">
        <v>99</v>
      </c>
    </row>
    <row r="108" spans="1:6" ht="31.5" x14ac:dyDescent="0.25">
      <c r="A108" s="6" t="s">
        <v>103</v>
      </c>
      <c r="B108" s="1" t="s">
        <v>104</v>
      </c>
      <c r="C108" s="1" t="s">
        <v>15</v>
      </c>
      <c r="D108" s="1">
        <v>0</v>
      </c>
      <c r="E108" s="16" t="s">
        <v>99</v>
      </c>
    </row>
    <row r="109" spans="1:6" ht="31.5" x14ac:dyDescent="0.25">
      <c r="A109" s="6" t="s">
        <v>105</v>
      </c>
      <c r="B109" s="1" t="s">
        <v>47</v>
      </c>
      <c r="C109" s="1" t="s">
        <v>15</v>
      </c>
      <c r="D109" s="1">
        <v>0</v>
      </c>
      <c r="E109" s="16" t="s">
        <v>99</v>
      </c>
    </row>
    <row r="110" spans="1:6" x14ac:dyDescent="0.25">
      <c r="A110" s="34" t="s">
        <v>106</v>
      </c>
      <c r="B110" s="34"/>
      <c r="C110" s="34"/>
      <c r="D110" s="34"/>
      <c r="E110" s="8"/>
    </row>
    <row r="111" spans="1:6" ht="31.5" x14ac:dyDescent="0.25">
      <c r="A111" s="6" t="s">
        <v>107</v>
      </c>
      <c r="B111" s="1" t="s">
        <v>89</v>
      </c>
      <c r="C111" s="1" t="s">
        <v>90</v>
      </c>
      <c r="D111" s="1">
        <v>0</v>
      </c>
      <c r="E111" s="16" t="s">
        <v>99</v>
      </c>
    </row>
    <row r="112" spans="1:6" ht="31.5" x14ac:dyDescent="0.25">
      <c r="A112" s="6" t="s">
        <v>108</v>
      </c>
      <c r="B112" s="1" t="s">
        <v>92</v>
      </c>
      <c r="C112" s="1" t="s">
        <v>90</v>
      </c>
      <c r="D112" s="1">
        <v>0</v>
      </c>
      <c r="E112" s="16" t="s">
        <v>99</v>
      </c>
    </row>
    <row r="113" spans="1:5" ht="31.5" x14ac:dyDescent="0.25">
      <c r="A113" s="6" t="s">
        <v>109</v>
      </c>
      <c r="B113" s="1" t="s">
        <v>110</v>
      </c>
      <c r="C113" s="1" t="s">
        <v>90</v>
      </c>
      <c r="D113" s="1">
        <v>0</v>
      </c>
      <c r="E113" s="16" t="s">
        <v>99</v>
      </c>
    </row>
    <row r="114" spans="1:5" ht="31.5" x14ac:dyDescent="0.25">
      <c r="A114" s="6" t="s">
        <v>111</v>
      </c>
      <c r="B114" s="1" t="s">
        <v>96</v>
      </c>
      <c r="C114" s="1" t="s">
        <v>15</v>
      </c>
      <c r="D114" s="1">
        <v>0</v>
      </c>
      <c r="E114" s="16" t="s">
        <v>99</v>
      </c>
    </row>
    <row r="115" spans="1:5" x14ac:dyDescent="0.25">
      <c r="A115" s="34" t="s">
        <v>112</v>
      </c>
      <c r="B115" s="34"/>
      <c r="C115" s="34"/>
      <c r="D115" s="34"/>
    </row>
    <row r="116" spans="1:5" x14ac:dyDescent="0.25">
      <c r="A116" s="6" t="s">
        <v>113</v>
      </c>
      <c r="B116" s="1" t="s">
        <v>114</v>
      </c>
      <c r="C116" s="1" t="s">
        <v>90</v>
      </c>
      <c r="D116" s="1">
        <v>5</v>
      </c>
      <c r="E116" s="16" t="s">
        <v>115</v>
      </c>
    </row>
    <row r="117" spans="1:5" x14ac:dyDescent="0.25">
      <c r="A117" s="6" t="s">
        <v>116</v>
      </c>
      <c r="B117" s="1" t="s">
        <v>117</v>
      </c>
      <c r="C117" s="1" t="s">
        <v>90</v>
      </c>
      <c r="D117" s="1">
        <v>0</v>
      </c>
      <c r="E117" s="16" t="s">
        <v>115</v>
      </c>
    </row>
    <row r="118" spans="1:5" ht="31.5" x14ac:dyDescent="0.25">
      <c r="A118" s="6" t="s">
        <v>118</v>
      </c>
      <c r="B118" s="1" t="s">
        <v>119</v>
      </c>
      <c r="C118" s="1" t="s">
        <v>15</v>
      </c>
      <c r="D118" s="7">
        <v>2800</v>
      </c>
      <c r="E118" s="16" t="s">
        <v>115</v>
      </c>
    </row>
  </sheetData>
  <sheetProtection password="CC29" sheet="1" objects="1" scenarios="1" selectLockedCells="1" selectUnlockedCells="1"/>
  <mergeCells count="9">
    <mergeCell ref="A110:D110"/>
    <mergeCell ref="A115:D115"/>
    <mergeCell ref="E27:E28"/>
    <mergeCell ref="F27:F28"/>
    <mergeCell ref="A2:D2"/>
    <mergeCell ref="A8:D8"/>
    <mergeCell ref="A26:D26"/>
    <mergeCell ref="A98:D98"/>
    <mergeCell ref="A103:D103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2023-03-22T10:30:53Z</dcterms:modified>
</cp:coreProperties>
</file>