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<sst xmlns="http://schemas.openxmlformats.org/spreadsheetml/2006/main" count="355" uniqueCount="248">
  <si>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</si>
  <si>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</si>
  <si>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</si>
  <si>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</si>
  <si>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</si>
  <si>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</si>
  <si>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</si>
  <si>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</si>
  <si>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</si>
  <si>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</si>
  <si>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</si>
  <si>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</si>
  <si>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</si>
  <si>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</si>
  <si>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</si>
  <si>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</si>
  <si>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</si>
  <si>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</si>
  <si>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</si>
  <si>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</si>
  <si>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</si>
  <si>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</si>
  <si>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</si>
  <si>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</si>
  <si>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</si>
  <si>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</si>
  <si>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</si>
  <si>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</si>
  <si>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</si>
  <si>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</si>
  <si>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</si>
  <si>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</si>
  <si>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</si>
  <si>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</si>
  <si>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</si>
  <si>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</si>
  <si>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</si>
  <si>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</si>
  <si>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</si>
  <si>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</si>
  <si>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</si>
  <si>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</si>
  <si>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</si>
  <si>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</si>
  <si>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</si>
  <si>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</si>
  <si>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</si>
  <si>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</si>
  <si>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</si>
  <si>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</si>
  <si>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</si>
  <si>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</si>
  <si>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</si>
  <si>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</si>
  <si>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</si>
  <si>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</si>
  <si>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</si>
  <si>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</si>
  <si>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</si>
  <si>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</si>
  <si>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</si>
  <si>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</si>
  <si>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</si>
  <si>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</si>
  <si>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</si>
  <si>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</si>
  <si>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</si>
  <si>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</si>
  <si>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</si>
  <si>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</si>
  <si>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</si>
  <si>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</si>
  <si>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</si>
  <si>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</si>
  <si>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</si>
  <si>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</si>
  <si>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</si>
  <si>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</si>
  <si>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</si>
  <si>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</si>
  <si>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</si>
  <si>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</si>
  <si>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</si>
  <si>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</si>
  <si>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</si>
  <si>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</si>
  <si>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</si>
  <si>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</si>
  <si>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</si>
  <si>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</si>
  <si>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</si>
  <si>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</si>
  <si>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</si>
  <si>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</si>
  <si>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</si>
  <si>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</si>
  <si>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</si>
  <si>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</si>
  <si>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</si>
  <si>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</si>
  <si>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</si>
  <si>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</si>
  <si>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</si>
  <si>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</si>
  <si>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</si>
  <si>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</si>
  <si>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</si>
  <si>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</si>
  <si>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</si>
  <si>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</si>
  <si>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</si>
  <si>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</si>
  <si>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</si>
  <si>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</si>
  <si>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</si>
  <si>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</si>
  <si>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</si>
  <si>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</si>
  <si>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</si>
  <si>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</si>
  <si>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</si>
  <si>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</si>
  <si>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</si>
  <si>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</si>
  <si>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</si>
  <si>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</si>
  <si>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</si>
  <si>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</si>
  <si>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</si>
  <si>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</si>
  <si>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</si>
  <si>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</si>
  <si>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</si>
  <si>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</si>
  <si>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</si>
  <si>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</si>
  <si>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</si>
  <si>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</si>
  <si>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</si>
  <si>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</si>
  <si>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</si>
  <si>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</si>
  <si>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</si>
  <si>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</si>
  <si>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</si>
  <si>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</si>
  <si>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</si>
  <si>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</si>
  <si>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</si>
  <si>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</si>
  <si>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</si>
  <si>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</si>
  <si>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</si>
  <si>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</si>
  <si>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</si>
  <si>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</si>
  <si>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</si>
  <si>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</si>
  <si>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</si>
  <si>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</si>
  <si>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21.25</t>
  </si>
  <si>
    <t>Объекты внешнего благоустройства (асфальтирование, зелёные насаждения)</t>
  </si>
  <si>
    <t>21.26</t>
  </si>
  <si>
    <t>Обследование спец.организациями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</si>
  <si>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</si>
  <si>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</si>
  <si>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</si>
  <si>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</si>
  <si>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хол.воды</t>
  </si>
  <si>
    <t>21.29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</si>
  <si>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</si>
  <si>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</si>
  <si>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</si>
  <si>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</si>
  <si>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</si>
  <si>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</si>
  <si>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</si>
  <si>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</si>
  <si>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</si>
  <si>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</si>
  <si>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</si>
  <si>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</si>
  <si>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</si>
  <si>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</si>
  <si>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</si>
  <si>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</si>
  <si>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</si>
  <si>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</si>
  <si>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</si>
  <si>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</si>
  <si>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</si>
  <si>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</si>
  <si>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</si>
  <si>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</si>
  <si>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</si>
  <si>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</si>
  <si>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</si>
  <si>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</si>
  <si>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</si>
  <si>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</si>
  <si>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</si>
  <si>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</si>
  <si>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</si>
  <si>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</si>
  <si>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</si>
  <si>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</si>
  <si>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</si>
  <si>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</si>
  <si>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</si>
  <si>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</si>
  <si>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</si>
  <si>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</si>
  <si>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</si>
  <si>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</si>
  <si>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</si>
  <si>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</si>
  <si>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</si>
  <si>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</si>
  <si>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</si>
  <si>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</si>
  <si>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</si>
  <si>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</si>
  <si>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</si>
  <si>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</si>
  <si>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</si>
  <si>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</si>
  <si>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 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</si>
  <si>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</si>
  <si>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</si>
  <si>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</si>
  <si>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</si>
  <si>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</si>
  <si>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</si>
  <si>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</si>
  <si>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</si>
  <si>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</si>
  <si>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</si>
  <si>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 контейнерных площадок</t>
  </si>
  <si>
    <t>Ремонт и обслуживание кол.приборов учета тепловой энергии</t>
  </si>
  <si>
    <t>Поверка приборов учета тепловой энергии</t>
  </si>
  <si>
    <t>21.30</t>
  </si>
  <si>
    <t>21.31</t>
  </si>
  <si>
    <t>Отчет об исполнении управляющей организацией ООО "ГУК "Привокзальная" договора управления за 2022 год по дому № 19  ул. Гагарина                       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</si>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</sst>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1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-1125580.019114283</v>
          </cell>
        </row>
        <row r="25">
          <cell r="D25">
            <v>55944.44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V124">
            <v>55513.12178923729</v>
          </cell>
        </row>
        <row r="125">
          <cell r="BV125">
            <v>59322.72968666963</v>
          </cell>
        </row>
        <row r="126">
          <cell r="BV126">
            <v>14135.635177936845</v>
          </cell>
        </row>
      </sheetData>
      <sheetData sheetId="7">
        <row r="124">
          <cell r="BV124">
            <v>102432.18339189453</v>
          </cell>
        </row>
        <row r="125">
          <cell r="BV125">
            <v>109461.62872344244</v>
          </cell>
        </row>
        <row r="126">
          <cell r="BV126">
            <v>26082.913881237833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Q10" sqref="Q10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57421875" style="2" hidden="1" customWidth="1"/>
    <col min="6" max="6" width="18.57421875" style="13" hidden="1" customWidth="1"/>
    <col min="7" max="11" width="9.140625" style="13" hidden="1" customWidth="1"/>
    <col min="12" max="22" width="9.140625" style="13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5" t="s">
        <v>242</v>
      </c>
      <c r="B2" s="45"/>
      <c r="C2" s="45"/>
      <c r="D2" s="45"/>
      <c r="E2" s="2">
        <v>2381.7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-1125580.019114283</v>
      </c>
    </row>
    <row r="11" spans="1:4" ht="15.75">
      <c r="A11" s="7" t="s">
        <v>35</v>
      </c>
      <c r="B11" s="1" t="s">
        <v>36</v>
      </c>
      <c r="C11" s="1" t="s">
        <v>33</v>
      </c>
      <c r="D11" s="38">
        <f>'[1]по форме'!$D$25</f>
        <v>55944.44</v>
      </c>
    </row>
    <row r="12" spans="1:4" ht="31.5">
      <c r="A12" s="7" t="s">
        <v>37</v>
      </c>
      <c r="B12" s="1" t="s">
        <v>38</v>
      </c>
      <c r="C12" s="1" t="s">
        <v>33</v>
      </c>
      <c r="D12" s="38">
        <f>D13+D14+D15</f>
        <v>366948.2126504186</v>
      </c>
    </row>
    <row r="13" spans="1:4" ht="15.75">
      <c r="A13" s="7" t="s">
        <v>54</v>
      </c>
      <c r="B13" s="11" t="s">
        <v>39</v>
      </c>
      <c r="C13" s="1" t="s">
        <v>33</v>
      </c>
      <c r="D13" s="38">
        <f>'[2]ГУК 2022'!$BV$125+'[2]ГУК 2021'!$BV$125</f>
        <v>168784.35841011207</v>
      </c>
    </row>
    <row r="14" spans="1:4" ht="15.75">
      <c r="A14" s="7" t="s">
        <v>55</v>
      </c>
      <c r="B14" s="11" t="s">
        <v>40</v>
      </c>
      <c r="C14" s="1" t="s">
        <v>33</v>
      </c>
      <c r="D14" s="38">
        <f>'[2]ГУК 2022'!$BV$124+'[2]ГУК 2021'!$BV$124</f>
        <v>157945.30518113181</v>
      </c>
    </row>
    <row r="15" spans="1:4" ht="15.75">
      <c r="A15" s="7" t="s">
        <v>56</v>
      </c>
      <c r="B15" s="11" t="s">
        <v>41</v>
      </c>
      <c r="C15" s="1" t="s">
        <v>33</v>
      </c>
      <c r="D15" s="38">
        <f>'[2]ГУК 2022'!$BV$126+'[2]ГУК 2021'!$BV$126</f>
        <v>40218.54905917468</v>
      </c>
    </row>
    <row r="16" spans="1:6" ht="15.75">
      <c r="A16" s="11" t="s">
        <v>42</v>
      </c>
      <c r="B16" s="11" t="s">
        <v>43</v>
      </c>
      <c r="C16" s="11" t="s">
        <v>33</v>
      </c>
      <c r="D16" s="39">
        <f>D17</f>
        <v>297400.3526504186</v>
      </c>
      <c r="E16" s="2">
        <v>297400.35</v>
      </c>
      <c r="F16" s="2">
        <f>D16-E16</f>
        <v>0.0026504186098463833</v>
      </c>
    </row>
    <row r="17" spans="1:4" ht="31.5">
      <c r="A17" s="11" t="s">
        <v>19</v>
      </c>
      <c r="B17" s="11" t="s">
        <v>57</v>
      </c>
      <c r="C17" s="11" t="s">
        <v>33</v>
      </c>
      <c r="D17" s="39">
        <f>D12-D25+D104+D120</f>
        <v>297400.3526504186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-828179.6664638643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154.72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-1195127.8791142828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61184.03</v>
      </c>
      <c r="E25" s="2">
        <f>D25+F16</f>
        <v>61184.03265041861</v>
      </c>
    </row>
    <row r="26" spans="1:4" ht="35.25" customHeight="1">
      <c r="A26" s="44" t="s">
        <v>62</v>
      </c>
      <c r="B26" s="44"/>
      <c r="C26" s="44"/>
      <c r="D26" s="44"/>
    </row>
    <row r="27" spans="1:22" s="6" customFormat="1" ht="25.5" customHeight="1">
      <c r="A27" s="15" t="s">
        <v>22</v>
      </c>
      <c r="B27" s="4" t="s">
        <v>64</v>
      </c>
      <c r="C27" s="4" t="s">
        <v>126</v>
      </c>
      <c r="D27" s="16" t="s">
        <v>127</v>
      </c>
      <c r="E27" s="43" t="s">
        <v>246</v>
      </c>
      <c r="F27" s="43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128</v>
      </c>
      <c r="B28" s="17" t="s">
        <v>129</v>
      </c>
      <c r="C28" s="18" t="s">
        <v>27</v>
      </c>
      <c r="D28" s="19" t="s">
        <v>27</v>
      </c>
      <c r="E28" s="43"/>
      <c r="F28" s="43"/>
    </row>
    <row r="29" spans="1:6" ht="15.75">
      <c r="A29" s="20" t="s">
        <v>68</v>
      </c>
      <c r="B29" s="21" t="s">
        <v>130</v>
      </c>
      <c r="C29" s="22" t="s">
        <v>131</v>
      </c>
      <c r="D29" s="23">
        <f>E29*E$2*8+F29*E$2*4</f>
        <v>1012.9796786048369</v>
      </c>
      <c r="E29" s="35">
        <v>0.03447889970399999</v>
      </c>
      <c r="F29" s="24">
        <v>0.037371679389165594</v>
      </c>
    </row>
    <row r="30" spans="1:6" ht="15.75">
      <c r="A30" s="20" t="s">
        <v>70</v>
      </c>
      <c r="B30" s="21" t="s">
        <v>118</v>
      </c>
      <c r="C30" s="22" t="s">
        <v>131</v>
      </c>
      <c r="D30" s="23">
        <f aca="true" t="shared" si="0" ref="D30:D93">E30*E$2*8+F30*E$2*4</f>
        <v>683.1967661300639</v>
      </c>
      <c r="E30" s="35">
        <v>0.023254042776</v>
      </c>
      <c r="F30" s="24">
        <v>0.0252050569649064</v>
      </c>
    </row>
    <row r="31" spans="1:6" ht="15.75">
      <c r="A31" s="20" t="s">
        <v>72</v>
      </c>
      <c r="B31" s="21" t="s">
        <v>236</v>
      </c>
      <c r="C31" s="22" t="s">
        <v>131</v>
      </c>
      <c r="D31" s="23">
        <f t="shared" si="0"/>
        <v>1848.0708833230033</v>
      </c>
      <c r="E31" s="35">
        <v>0.062902990038</v>
      </c>
      <c r="F31" s="24">
        <v>0.0681805509021882</v>
      </c>
    </row>
    <row r="32" spans="1:6" ht="15.75">
      <c r="A32" s="20" t="s">
        <v>121</v>
      </c>
      <c r="B32" s="21" t="s">
        <v>0</v>
      </c>
      <c r="C32" s="22" t="s">
        <v>131</v>
      </c>
      <c r="D32" s="23">
        <f t="shared" si="0"/>
        <v>19185.10780491928</v>
      </c>
      <c r="E32" s="35">
        <v>0.6530056049369999</v>
      </c>
      <c r="F32" s="24">
        <v>0.7077927751912142</v>
      </c>
    </row>
    <row r="33" spans="1:22" s="6" customFormat="1" ht="15.75">
      <c r="A33" s="20" t="s">
        <v>123</v>
      </c>
      <c r="B33" s="21" t="s">
        <v>132</v>
      </c>
      <c r="C33" s="22" t="s">
        <v>131</v>
      </c>
      <c r="D33" s="23">
        <f t="shared" si="0"/>
        <v>2208.3114533193316</v>
      </c>
      <c r="E33" s="35">
        <v>0.07516453757399999</v>
      </c>
      <c r="F33" s="24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0" t="s">
        <v>76</v>
      </c>
      <c r="B34" s="21" t="s">
        <v>119</v>
      </c>
      <c r="C34" s="22" t="s">
        <v>131</v>
      </c>
      <c r="D34" s="23">
        <f t="shared" si="0"/>
        <v>3499.184436056724</v>
      </c>
      <c r="E34" s="35">
        <v>0.11910212195249999</v>
      </c>
      <c r="F34" s="24">
        <v>0.12909478998431476</v>
      </c>
    </row>
    <row r="35" spans="1:6" ht="15.75">
      <c r="A35" s="20" t="s">
        <v>78</v>
      </c>
      <c r="B35" s="21" t="s">
        <v>15</v>
      </c>
      <c r="C35" s="22" t="s">
        <v>131</v>
      </c>
      <c r="D35" s="23">
        <f t="shared" si="0"/>
        <v>6110.928568530107</v>
      </c>
      <c r="E35" s="35">
        <v>0.20799834158849997</v>
      </c>
      <c r="F35" s="24">
        <v>0.22544940244777514</v>
      </c>
    </row>
    <row r="36" spans="1:6" ht="31.5">
      <c r="A36" s="20" t="s">
        <v>80</v>
      </c>
      <c r="B36" s="21" t="s">
        <v>133</v>
      </c>
      <c r="C36" s="22" t="s">
        <v>131</v>
      </c>
      <c r="D36" s="23">
        <f t="shared" si="0"/>
        <v>27.405327619072025</v>
      </c>
      <c r="E36" s="35">
        <v>0.0009327981224999999</v>
      </c>
      <c r="F36" s="24">
        <v>0.00101105988497775</v>
      </c>
    </row>
    <row r="37" spans="1:6" ht="15.75">
      <c r="A37" s="20" t="s">
        <v>81</v>
      </c>
      <c r="B37" s="21" t="s">
        <v>134</v>
      </c>
      <c r="C37" s="22" t="s">
        <v>131</v>
      </c>
      <c r="D37" s="23">
        <f t="shared" si="0"/>
        <v>4712.994293944316</v>
      </c>
      <c r="E37" s="35">
        <v>0.16041670035299999</v>
      </c>
      <c r="F37" s="24">
        <v>0.17387566151261669</v>
      </c>
    </row>
    <row r="38" spans="1:6" ht="15.75">
      <c r="A38" s="20" t="s">
        <v>125</v>
      </c>
      <c r="B38" s="21" t="s">
        <v>135</v>
      </c>
      <c r="C38" s="22" t="s">
        <v>131</v>
      </c>
      <c r="D38" s="23">
        <f t="shared" si="0"/>
        <v>11481.91329134527</v>
      </c>
      <c r="E38" s="35">
        <v>0.3908111338695</v>
      </c>
      <c r="F38" s="24">
        <v>0.42360018800115107</v>
      </c>
    </row>
    <row r="39" spans="1:6" ht="31.5">
      <c r="A39" s="20" t="s">
        <v>82</v>
      </c>
      <c r="B39" s="21" t="s">
        <v>136</v>
      </c>
      <c r="C39" s="22" t="s">
        <v>131</v>
      </c>
      <c r="D39" s="23">
        <f t="shared" si="0"/>
        <v>145.9867032929729</v>
      </c>
      <c r="E39" s="35">
        <v>0.004968965327999999</v>
      </c>
      <c r="F39" s="24">
        <v>0.0053858615190192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527.3310165935691</v>
      </c>
      <c r="E40" s="35">
        <v>0.0179488232745</v>
      </c>
      <c r="F40" s="24">
        <v>0.01945472954723055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3163.9860995614144</v>
      </c>
      <c r="E41" s="35">
        <v>0.10769293964699998</v>
      </c>
      <c r="F41" s="24">
        <v>0.1167283772833833</v>
      </c>
    </row>
    <row r="42" spans="1:6" ht="15.75">
      <c r="A42" s="20" t="s">
        <v>141</v>
      </c>
      <c r="B42" s="21" t="s">
        <v>142</v>
      </c>
      <c r="C42" s="22" t="s">
        <v>131</v>
      </c>
      <c r="D42" s="23">
        <f t="shared" si="0"/>
        <v>5729.420151471313</v>
      </c>
      <c r="E42" s="35">
        <v>0.19501289802449998</v>
      </c>
      <c r="F42" s="24">
        <v>0.21137448016875554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10470.705933328973</v>
      </c>
      <c r="E43" s="35">
        <v>0.3563925588345</v>
      </c>
      <c r="F43" s="24">
        <v>0.38629389452071455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1384.1495588971552</v>
      </c>
      <c r="E44" s="35">
        <v>0.0471124493655</v>
      </c>
      <c r="F44" s="24">
        <v>0.051065183867265454</v>
      </c>
    </row>
    <row r="45" spans="1:6" ht="15.75">
      <c r="A45" s="20" t="s">
        <v>147</v>
      </c>
      <c r="B45" s="21" t="s">
        <v>14</v>
      </c>
      <c r="C45" s="22" t="s">
        <v>131</v>
      </c>
      <c r="D45" s="23">
        <f t="shared" si="0"/>
        <v>22774.15545896525</v>
      </c>
      <c r="E45" s="35">
        <v>0.7751664110325</v>
      </c>
      <c r="F45" s="24">
        <v>0.8402028729181268</v>
      </c>
    </row>
    <row r="46" spans="1:6" ht="31.5">
      <c r="A46" s="20" t="s">
        <v>148</v>
      </c>
      <c r="B46" s="21" t="s">
        <v>149</v>
      </c>
      <c r="C46" s="22" t="s">
        <v>131</v>
      </c>
      <c r="D46" s="23">
        <f t="shared" si="0"/>
        <v>2369.0346740984883</v>
      </c>
      <c r="E46" s="35">
        <v>0.08063509135349999</v>
      </c>
      <c r="F46" s="24">
        <v>0.08740037551805864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5156.894959870005</v>
      </c>
      <c r="E47" s="35">
        <v>0.17552579569049997</v>
      </c>
      <c r="F47" s="24">
        <v>0.19025240994893294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1884.0096063683732</v>
      </c>
      <c r="E48" s="35">
        <v>0.0641262402705</v>
      </c>
      <c r="F48" s="24">
        <v>0.06950643182919496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3646.48396941528</v>
      </c>
      <c r="E49" s="35">
        <v>0.12411577222049998</v>
      </c>
      <c r="F49" s="24">
        <v>0.13452908550979994</v>
      </c>
    </row>
    <row r="50" spans="1:6" ht="15.75">
      <c r="A50" s="20" t="s">
        <v>156</v>
      </c>
      <c r="B50" s="21" t="s">
        <v>157</v>
      </c>
      <c r="C50" s="22" t="s">
        <v>79</v>
      </c>
      <c r="D50" s="23">
        <f t="shared" si="0"/>
        <v>4703.148068452436</v>
      </c>
      <c r="E50" s="35">
        <v>0.160081563303</v>
      </c>
      <c r="F50" s="24">
        <v>0.17351240646412172</v>
      </c>
    </row>
    <row r="51" spans="1:6" ht="15.75">
      <c r="A51" s="20" t="s">
        <v>158</v>
      </c>
      <c r="B51" s="21" t="s">
        <v>116</v>
      </c>
      <c r="C51" s="22" t="s">
        <v>131</v>
      </c>
      <c r="D51" s="23">
        <f t="shared" si="0"/>
        <v>2615.945188683253</v>
      </c>
      <c r="E51" s="35">
        <v>0.08903921144399998</v>
      </c>
      <c r="F51" s="24">
        <v>0.09650960128415159</v>
      </c>
    </row>
    <row r="52" spans="1:6" ht="15.75">
      <c r="A52" s="20" t="s">
        <v>159</v>
      </c>
      <c r="B52" s="21" t="s">
        <v>237</v>
      </c>
      <c r="C52" s="22" t="s">
        <v>131</v>
      </c>
      <c r="D52" s="23">
        <f t="shared" si="0"/>
        <v>741.3223172838082</v>
      </c>
      <c r="E52" s="35">
        <v>0.025232468494499994</v>
      </c>
      <c r="F52" s="24">
        <v>0.027349472601188547</v>
      </c>
    </row>
    <row r="53" spans="1:6" ht="31.5">
      <c r="A53" s="20" t="s">
        <v>160</v>
      </c>
      <c r="B53" s="21" t="s">
        <v>161</v>
      </c>
      <c r="C53" s="22" t="s">
        <v>131</v>
      </c>
      <c r="D53" s="23">
        <f t="shared" si="0"/>
        <v>9472.298668452118</v>
      </c>
      <c r="E53" s="35">
        <v>0.32240966196449994</v>
      </c>
      <c r="F53" s="24">
        <v>0.34945983260332153</v>
      </c>
    </row>
    <row r="54" spans="1:6" ht="15.75">
      <c r="A54" s="20" t="s">
        <v>162</v>
      </c>
      <c r="B54" s="21" t="s">
        <v>163</v>
      </c>
      <c r="C54" s="22" t="s">
        <v>131</v>
      </c>
      <c r="D54" s="23">
        <f t="shared" si="0"/>
        <v>656.4150327921443</v>
      </c>
      <c r="E54" s="35">
        <v>0.022342469999999996</v>
      </c>
      <c r="F54" s="24">
        <v>0.024217003233</v>
      </c>
    </row>
    <row r="55" spans="1:6" ht="15.75">
      <c r="A55" s="20" t="s">
        <v>164</v>
      </c>
      <c r="B55" s="21" t="s">
        <v>165</v>
      </c>
      <c r="C55" s="22" t="s">
        <v>166</v>
      </c>
      <c r="D55" s="23">
        <f t="shared" si="0"/>
        <v>11459.43107647214</v>
      </c>
      <c r="E55" s="35">
        <v>0.390045904272</v>
      </c>
      <c r="F55" s="24">
        <v>0.4227707556404208</v>
      </c>
    </row>
    <row r="56" spans="1:6" ht="31.5">
      <c r="A56" s="20" t="s">
        <v>167</v>
      </c>
      <c r="B56" s="21" t="s">
        <v>238</v>
      </c>
      <c r="C56" s="22" t="s">
        <v>6</v>
      </c>
      <c r="D56" s="23">
        <f t="shared" si="0"/>
        <v>4908.999822736051</v>
      </c>
      <c r="E56" s="35">
        <v>0.16708816189499998</v>
      </c>
      <c r="F56" s="24">
        <v>0.18110685867799048</v>
      </c>
    </row>
    <row r="57" spans="1:6" ht="15.75">
      <c r="A57" s="20" t="s">
        <v>169</v>
      </c>
      <c r="B57" s="21" t="s">
        <v>168</v>
      </c>
      <c r="C57" s="22" t="s">
        <v>6</v>
      </c>
      <c r="D57" s="23">
        <f t="shared" si="0"/>
        <v>3569.749052081879</v>
      </c>
      <c r="E57" s="35">
        <v>0.12150393747749999</v>
      </c>
      <c r="F57" s="24">
        <v>0.13169811783186225</v>
      </c>
    </row>
    <row r="58" spans="1:22" ht="15.75">
      <c r="A58" s="20" t="s">
        <v>240</v>
      </c>
      <c r="B58" s="21" t="s">
        <v>239</v>
      </c>
      <c r="C58" s="22" t="s">
        <v>171</v>
      </c>
      <c r="D58" s="23">
        <f t="shared" si="0"/>
        <v>4586.798503890027</v>
      </c>
      <c r="E58" s="35">
        <v>0.1561213604955</v>
      </c>
      <c r="F58" s="24">
        <v>0.16921994264107246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.75">
      <c r="A59" s="20" t="s">
        <v>241</v>
      </c>
      <c r="B59" s="21" t="s">
        <v>170</v>
      </c>
      <c r="C59" s="22" t="s">
        <v>171</v>
      </c>
      <c r="D59" s="23">
        <f t="shared" si="0"/>
        <v>2619.128801592296</v>
      </c>
      <c r="E59" s="35">
        <v>0.08914757242350001</v>
      </c>
      <c r="F59" s="24">
        <v>0.09662705374983166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6" ht="15.75">
      <c r="A60" s="15" t="s">
        <v>172</v>
      </c>
      <c r="B60" s="25" t="s">
        <v>173</v>
      </c>
      <c r="C60" s="26" t="s">
        <v>27</v>
      </c>
      <c r="D60" s="23" t="s">
        <v>27</v>
      </c>
      <c r="E60" s="35"/>
      <c r="F60" s="24"/>
    </row>
    <row r="61" spans="1:22" s="6" customFormat="1" ht="31.5">
      <c r="A61" s="7" t="s">
        <v>174</v>
      </c>
      <c r="B61" s="21" t="s">
        <v>175</v>
      </c>
      <c r="C61" s="26" t="s">
        <v>27</v>
      </c>
      <c r="D61" s="23" t="s">
        <v>27</v>
      </c>
      <c r="E61" s="35"/>
      <c r="F61" s="2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31.5">
      <c r="A62" s="7" t="s">
        <v>176</v>
      </c>
      <c r="B62" s="21" t="s">
        <v>8</v>
      </c>
      <c r="C62" s="26" t="s">
        <v>177</v>
      </c>
      <c r="D62" s="23">
        <f t="shared" si="0"/>
        <v>5218.4995106975475</v>
      </c>
      <c r="E62" s="35">
        <v>0.1776226365</v>
      </c>
      <c r="F62" s="24">
        <v>0.19252517570235</v>
      </c>
    </row>
    <row r="63" spans="1:6" ht="31.5">
      <c r="A63" s="7" t="s">
        <v>178</v>
      </c>
      <c r="B63" s="21" t="s">
        <v>179</v>
      </c>
      <c r="C63" s="26" t="s">
        <v>11</v>
      </c>
      <c r="D63" s="23">
        <f t="shared" si="0"/>
        <v>9879.046243521772</v>
      </c>
      <c r="E63" s="35">
        <v>0.3362541735</v>
      </c>
      <c r="F63" s="24">
        <v>0.36446589865665</v>
      </c>
    </row>
    <row r="64" spans="1:6" ht="15.75">
      <c r="A64" s="7" t="s">
        <v>180</v>
      </c>
      <c r="B64" s="21" t="s">
        <v>181</v>
      </c>
      <c r="C64" s="26" t="s">
        <v>10</v>
      </c>
      <c r="D64" s="23">
        <f t="shared" si="0"/>
        <v>2527.1978762497556</v>
      </c>
      <c r="E64" s="35">
        <v>0.08601850949999999</v>
      </c>
      <c r="F64" s="24">
        <v>0.09323546244705</v>
      </c>
    </row>
    <row r="65" spans="1:6" ht="15.75">
      <c r="A65" s="7" t="s">
        <v>182</v>
      </c>
      <c r="B65" s="21" t="s">
        <v>13</v>
      </c>
      <c r="C65" s="26" t="s">
        <v>10</v>
      </c>
      <c r="D65" s="23">
        <f t="shared" si="0"/>
        <v>5185.67875905794</v>
      </c>
      <c r="E65" s="35">
        <v>0.17650551299999998</v>
      </c>
      <c r="F65" s="24">
        <v>0.1913143255407</v>
      </c>
    </row>
    <row r="66" spans="1:6" ht="15.75">
      <c r="A66" s="7" t="s">
        <v>183</v>
      </c>
      <c r="B66" s="21" t="s">
        <v>120</v>
      </c>
      <c r="C66" s="26" t="s">
        <v>131</v>
      </c>
      <c r="D66" s="23">
        <f t="shared" si="0"/>
        <v>1345.650817223896</v>
      </c>
      <c r="E66" s="35">
        <v>0.0458020635</v>
      </c>
      <c r="F66" s="24">
        <v>0.04964485662765</v>
      </c>
    </row>
    <row r="67" spans="1:22" s="6" customFormat="1" ht="30" customHeight="1">
      <c r="A67" s="7" t="s">
        <v>184</v>
      </c>
      <c r="B67" s="21" t="s">
        <v>185</v>
      </c>
      <c r="C67" s="26" t="s">
        <v>131</v>
      </c>
      <c r="D67" s="23">
        <f t="shared" si="0"/>
        <v>7089.282354155159</v>
      </c>
      <c r="E67" s="35">
        <v>0.24129867599999996</v>
      </c>
      <c r="F67" s="24">
        <v>0.2615436349164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186</v>
      </c>
      <c r="B68" s="21" t="s">
        <v>187</v>
      </c>
      <c r="C68" s="26" t="s">
        <v>9</v>
      </c>
      <c r="D68" s="23">
        <f t="shared" si="0"/>
        <v>1444.1130721427173</v>
      </c>
      <c r="E68" s="35">
        <v>0.04915343399999999</v>
      </c>
      <c r="F68" s="24">
        <v>0.05327740711259999</v>
      </c>
    </row>
    <row r="69" spans="1:6" ht="15.75">
      <c r="A69" s="7" t="s">
        <v>188</v>
      </c>
      <c r="B69" s="21" t="s">
        <v>189</v>
      </c>
      <c r="C69" s="26" t="s">
        <v>7</v>
      </c>
      <c r="D69" s="23">
        <f t="shared" si="0"/>
        <v>1115.9055557466454</v>
      </c>
      <c r="E69" s="35">
        <v>0.037982199</v>
      </c>
      <c r="F69" s="24">
        <v>0.04116890549610001</v>
      </c>
    </row>
    <row r="70" spans="1:6" ht="31.5">
      <c r="A70" s="7" t="s">
        <v>71</v>
      </c>
      <c r="B70" s="21" t="s">
        <v>190</v>
      </c>
      <c r="C70" s="19" t="s">
        <v>27</v>
      </c>
      <c r="D70" s="23" t="s">
        <v>27</v>
      </c>
      <c r="E70" s="35"/>
      <c r="F70" s="24"/>
    </row>
    <row r="71" spans="1:6" ht="15.75">
      <c r="A71" s="7" t="s">
        <v>191</v>
      </c>
      <c r="B71" s="21" t="s">
        <v>192</v>
      </c>
      <c r="C71" s="26" t="s">
        <v>11</v>
      </c>
      <c r="D71" s="23">
        <f t="shared" si="0"/>
        <v>8795.961439414734</v>
      </c>
      <c r="E71" s="35">
        <v>0.29938909799999996</v>
      </c>
      <c r="F71" s="24">
        <v>0.3245078433222</v>
      </c>
    </row>
    <row r="72" spans="1:6" ht="15.75">
      <c r="A72" s="7" t="s">
        <v>193</v>
      </c>
      <c r="B72" s="21" t="s">
        <v>194</v>
      </c>
      <c r="C72" s="26" t="s">
        <v>11</v>
      </c>
      <c r="D72" s="23">
        <f t="shared" si="0"/>
        <v>21070.92255262783</v>
      </c>
      <c r="E72" s="35">
        <v>0.717193287</v>
      </c>
      <c r="F72" s="24">
        <v>0.7773658037793</v>
      </c>
    </row>
    <row r="73" spans="1:22" s="6" customFormat="1" ht="33.75" customHeight="1">
      <c r="A73" s="7" t="s">
        <v>195</v>
      </c>
      <c r="B73" s="21" t="s">
        <v>117</v>
      </c>
      <c r="C73" s="26" t="s">
        <v>196</v>
      </c>
      <c r="D73" s="23">
        <f t="shared" si="0"/>
        <v>1870.7828434576115</v>
      </c>
      <c r="E73" s="35">
        <v>0.0636760395</v>
      </c>
      <c r="F73" s="24">
        <v>0.06901845921405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197</v>
      </c>
      <c r="B74" s="21" t="s">
        <v>198</v>
      </c>
      <c r="C74" s="26" t="s">
        <v>9</v>
      </c>
      <c r="D74" s="23">
        <f t="shared" si="0"/>
        <v>787.6980393505733</v>
      </c>
      <c r="E74" s="35">
        <v>0.026810964</v>
      </c>
      <c r="F74" s="24">
        <v>0.029060403879600002</v>
      </c>
    </row>
    <row r="75" spans="1:6" ht="15.75">
      <c r="A75" s="7" t="s">
        <v>199</v>
      </c>
      <c r="B75" s="21" t="s">
        <v>200</v>
      </c>
      <c r="C75" s="26" t="s">
        <v>12</v>
      </c>
      <c r="D75" s="23">
        <f t="shared" si="0"/>
        <v>9321.093465648448</v>
      </c>
      <c r="E75" s="35">
        <v>0.3172630739999999</v>
      </c>
      <c r="F75" s="24">
        <v>0.3438814459085999</v>
      </c>
    </row>
    <row r="76" spans="1:6" ht="15.75">
      <c r="A76" s="7" t="s">
        <v>201</v>
      </c>
      <c r="B76" s="21" t="s">
        <v>202</v>
      </c>
      <c r="C76" s="26" t="s">
        <v>11</v>
      </c>
      <c r="D76" s="23">
        <f t="shared" si="0"/>
        <v>393.8490196752866</v>
      </c>
      <c r="E76" s="35">
        <v>0.013405482</v>
      </c>
      <c r="F76" s="24">
        <v>0.014530201939800001</v>
      </c>
    </row>
    <row r="77" spans="1:6" ht="15.75">
      <c r="A77" s="15" t="s">
        <v>203</v>
      </c>
      <c r="B77" s="27" t="s">
        <v>204</v>
      </c>
      <c r="C77" s="19" t="s">
        <v>27</v>
      </c>
      <c r="D77" s="23" t="s">
        <v>27</v>
      </c>
      <c r="E77" s="35"/>
      <c r="F77" s="24"/>
    </row>
    <row r="78" spans="1:6" ht="15.75">
      <c r="A78" s="7" t="s">
        <v>65</v>
      </c>
      <c r="B78" s="28" t="s">
        <v>2</v>
      </c>
      <c r="C78" s="29" t="s">
        <v>205</v>
      </c>
      <c r="D78" s="23">
        <f t="shared" si="0"/>
        <v>1162.0515325519332</v>
      </c>
      <c r="E78" s="35">
        <v>0.039552874641</v>
      </c>
      <c r="F78" s="24">
        <v>0.0428713608233799</v>
      </c>
    </row>
    <row r="79" spans="1:22" s="6" customFormat="1" ht="15.75">
      <c r="A79" s="7" t="s">
        <v>206</v>
      </c>
      <c r="B79" s="30" t="s">
        <v>3</v>
      </c>
      <c r="C79" s="26" t="s">
        <v>131</v>
      </c>
      <c r="D79" s="23">
        <f t="shared" si="0"/>
        <v>976.5814650365128</v>
      </c>
      <c r="E79" s="35">
        <v>0.0332400097425</v>
      </c>
      <c r="F79" s="24">
        <v>0.03602884655989575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31.5">
      <c r="A80" s="15" t="s">
        <v>207</v>
      </c>
      <c r="B80" s="31" t="s">
        <v>208</v>
      </c>
      <c r="C80" s="19" t="s">
        <v>27</v>
      </c>
      <c r="D80" s="23" t="s">
        <v>27</v>
      </c>
      <c r="E80" s="36"/>
      <c r="F80" s="37"/>
    </row>
    <row r="81" spans="1:6" ht="31.5">
      <c r="A81" s="7" t="s">
        <v>66</v>
      </c>
      <c r="B81" s="32" t="s">
        <v>209</v>
      </c>
      <c r="C81" s="26" t="s">
        <v>210</v>
      </c>
      <c r="D81" s="23">
        <f t="shared" si="0"/>
        <v>693.8306896612964</v>
      </c>
      <c r="E81" s="36">
        <v>0.023615990789999996</v>
      </c>
      <c r="F81" s="37">
        <v>0.025597372417280998</v>
      </c>
    </row>
    <row r="82" spans="1:6" ht="31.5">
      <c r="A82" s="7" t="s">
        <v>211</v>
      </c>
      <c r="B82" s="21" t="s">
        <v>212</v>
      </c>
      <c r="C82" s="26" t="s">
        <v>205</v>
      </c>
      <c r="D82" s="23">
        <f t="shared" si="0"/>
        <v>1850.2370529312172</v>
      </c>
      <c r="E82" s="35">
        <v>0.062976720189</v>
      </c>
      <c r="F82" s="37">
        <v>0.0682604670128571</v>
      </c>
    </row>
    <row r="83" spans="1:6" ht="15.75">
      <c r="A83" s="7" t="s">
        <v>73</v>
      </c>
      <c r="B83" s="32" t="s">
        <v>213</v>
      </c>
      <c r="C83" s="26" t="s">
        <v>131</v>
      </c>
      <c r="D83" s="23">
        <f t="shared" si="0"/>
        <v>2045.7502704483568</v>
      </c>
      <c r="E83" s="35">
        <v>0.06963142487849998</v>
      </c>
      <c r="F83" s="24">
        <v>0.07547350142580614</v>
      </c>
    </row>
    <row r="84" spans="1:6" ht="15.75">
      <c r="A84" s="15" t="s">
        <v>214</v>
      </c>
      <c r="B84" s="31" t="s">
        <v>215</v>
      </c>
      <c r="C84" s="19" t="s">
        <v>27</v>
      </c>
      <c r="D84" s="23" t="s">
        <v>27</v>
      </c>
      <c r="E84" s="35"/>
      <c r="F84" s="24"/>
    </row>
    <row r="85" spans="1:22" s="6" customFormat="1" ht="31.5">
      <c r="A85" s="7" t="s">
        <v>67</v>
      </c>
      <c r="B85" s="21" t="s">
        <v>216</v>
      </c>
      <c r="C85" s="33" t="s">
        <v>5</v>
      </c>
      <c r="D85" s="23">
        <f t="shared" si="0"/>
        <v>23332.27234059677</v>
      </c>
      <c r="E85" s="35">
        <v>0.7941630961499999</v>
      </c>
      <c r="F85" s="24">
        <v>0.860793379916985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31.5">
      <c r="A86" s="7" t="s">
        <v>217</v>
      </c>
      <c r="B86" s="21" t="s">
        <v>218</v>
      </c>
      <c r="C86" s="33" t="s">
        <v>10</v>
      </c>
      <c r="D86" s="23">
        <f t="shared" si="0"/>
        <v>9317.811390484489</v>
      </c>
      <c r="E86" s="35">
        <v>0.31715136164999996</v>
      </c>
      <c r="F86" s="24">
        <v>0.343760360892435</v>
      </c>
    </row>
    <row r="87" spans="1:6" ht="15.75">
      <c r="A87" s="7" t="s">
        <v>74</v>
      </c>
      <c r="B87" s="21" t="s">
        <v>219</v>
      </c>
      <c r="C87" s="33" t="s">
        <v>6</v>
      </c>
      <c r="D87" s="23">
        <f t="shared" si="0"/>
        <v>1772.3205885387897</v>
      </c>
      <c r="E87" s="35">
        <v>0.06032466899999999</v>
      </c>
      <c r="F87" s="24">
        <v>0.0653859087291</v>
      </c>
    </row>
    <row r="88" spans="1:6" ht="15.75">
      <c r="A88" s="7" t="s">
        <v>122</v>
      </c>
      <c r="B88" s="21" t="s">
        <v>220</v>
      </c>
      <c r="C88" s="33" t="s">
        <v>12</v>
      </c>
      <c r="D88" s="23">
        <f t="shared" si="0"/>
        <v>846.7753923018661</v>
      </c>
      <c r="E88" s="35">
        <v>0.028821786299999996</v>
      </c>
      <c r="F88" s="24">
        <v>0.031239934170569996</v>
      </c>
    </row>
    <row r="89" spans="1:6" ht="15.75">
      <c r="A89" s="7" t="s">
        <v>124</v>
      </c>
      <c r="B89" s="30" t="s">
        <v>221</v>
      </c>
      <c r="C89" s="22" t="s">
        <v>79</v>
      </c>
      <c r="D89" s="23">
        <f t="shared" si="0"/>
        <v>354.4641177077579</v>
      </c>
      <c r="E89" s="35">
        <v>0.012064933799999998</v>
      </c>
      <c r="F89" s="24">
        <v>0.01307718174582</v>
      </c>
    </row>
    <row r="90" spans="1:6" ht="15.75">
      <c r="A90" s="7" t="s">
        <v>77</v>
      </c>
      <c r="B90" s="32" t="s">
        <v>222</v>
      </c>
      <c r="C90" s="19" t="s">
        <v>27</v>
      </c>
      <c r="D90" s="23" t="s">
        <v>27</v>
      </c>
      <c r="E90" s="35"/>
      <c r="F90" s="24"/>
    </row>
    <row r="91" spans="1:22" s="6" customFormat="1" ht="15.75">
      <c r="A91" s="7" t="s">
        <v>223</v>
      </c>
      <c r="B91" s="30" t="s">
        <v>224</v>
      </c>
      <c r="C91" s="26" t="s">
        <v>79</v>
      </c>
      <c r="D91" s="23">
        <f t="shared" si="0"/>
        <v>108.3084804107038</v>
      </c>
      <c r="E91" s="35">
        <v>0.0036865075499999994</v>
      </c>
      <c r="F91" s="24">
        <v>0.003995805533445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225</v>
      </c>
      <c r="B92" s="30" t="s">
        <v>226</v>
      </c>
      <c r="C92" s="26" t="s">
        <v>79</v>
      </c>
      <c r="D92" s="23">
        <f t="shared" si="0"/>
        <v>16.41037581980361</v>
      </c>
      <c r="E92" s="35">
        <v>0.00055856175</v>
      </c>
      <c r="F92" s="24">
        <v>0.000605425080825</v>
      </c>
    </row>
    <row r="93" spans="1:6" ht="15.75">
      <c r="A93" s="7" t="s">
        <v>227</v>
      </c>
      <c r="B93" s="30" t="s">
        <v>228</v>
      </c>
      <c r="C93" s="26" t="s">
        <v>79</v>
      </c>
      <c r="D93" s="23">
        <f t="shared" si="0"/>
        <v>91.8981045909002</v>
      </c>
      <c r="E93" s="35">
        <v>0.0031279458</v>
      </c>
      <c r="F93" s="24">
        <v>0.00339038045262</v>
      </c>
    </row>
    <row r="94" spans="1:6" ht="15.75">
      <c r="A94" s="7" t="s">
        <v>229</v>
      </c>
      <c r="B94" s="30" t="s">
        <v>230</v>
      </c>
      <c r="C94" s="26" t="s">
        <v>79</v>
      </c>
      <c r="D94" s="23">
        <f>E94*E$2*8+F94*E$2*4</f>
        <v>3.282075163960722</v>
      </c>
      <c r="E94" s="35">
        <v>0.00011171235</v>
      </c>
      <c r="F94" s="24">
        <v>0.00012108501616500001</v>
      </c>
    </row>
    <row r="95" spans="1:6" ht="15.75">
      <c r="A95" s="15" t="s">
        <v>231</v>
      </c>
      <c r="B95" s="31" t="s">
        <v>232</v>
      </c>
      <c r="C95" s="1" t="s">
        <v>27</v>
      </c>
      <c r="D95" s="23" t="s">
        <v>27</v>
      </c>
      <c r="E95" s="35"/>
      <c r="F95" s="24"/>
    </row>
    <row r="96" spans="1:6" ht="15.75">
      <c r="A96" s="7" t="s">
        <v>69</v>
      </c>
      <c r="B96" s="30" t="s">
        <v>233</v>
      </c>
      <c r="C96" s="26" t="s">
        <v>4</v>
      </c>
      <c r="D96" s="23">
        <f>E96*E$2*8+F96*E$2*4</f>
        <v>29046.365201052384</v>
      </c>
      <c r="E96" s="35">
        <v>0.9886542974999999</v>
      </c>
      <c r="F96" s="24">
        <v>1.07160239306025</v>
      </c>
    </row>
    <row r="97" spans="1:6" ht="15.75">
      <c r="A97" s="7" t="s">
        <v>234</v>
      </c>
      <c r="B97" s="30" t="s">
        <v>1</v>
      </c>
      <c r="C97" s="19" t="s">
        <v>27</v>
      </c>
      <c r="D97" s="23">
        <f>E97*E$2*8+F97*E$2*4</f>
        <v>40218.54905917468</v>
      </c>
      <c r="E97" s="35">
        <v>1.3689231369</v>
      </c>
      <c r="F97" s="24">
        <v>1.48377578808591</v>
      </c>
    </row>
    <row r="98" spans="1:6" ht="15.75">
      <c r="A98" s="7" t="s">
        <v>75</v>
      </c>
      <c r="B98" s="30" t="s">
        <v>235</v>
      </c>
      <c r="C98" s="1"/>
      <c r="D98" s="23">
        <f>E98*E$2*8+F98*E$2*4</f>
        <v>25710.135796886316</v>
      </c>
      <c r="E98" s="35">
        <v>0.8750986937249999</v>
      </c>
      <c r="F98" s="24">
        <v>0.9485194741285276</v>
      </c>
    </row>
    <row r="99" spans="1:6" ht="15.75">
      <c r="A99" s="7"/>
      <c r="B99" s="4" t="s">
        <v>83</v>
      </c>
      <c r="C99" s="1" t="s">
        <v>33</v>
      </c>
      <c r="D99" s="9">
        <f>SUM(D29:D59)+SUM(D62:D69)+SUM(D71:D76)+SUM(D78:D79)+SUM(D81:D83)+SUM(D85:D89)+SUM(D91:D94)+SUM(D96:D98)</f>
        <v>366948.21265041863</v>
      </c>
      <c r="E99" s="34">
        <f>SUM(E29:E59)+SUM(E62:E69)+SUM(E71:E76)+SUM(E78:E79)+SUM(E81:E83)+SUM(E85:E89)+SUM(E91:E94)+SUM(E96:E98)</f>
        <v>12.489856299942002</v>
      </c>
      <c r="F99" s="34">
        <f>SUM(F29:F59)+SUM(F62:F69)+SUM(F71:F76)+SUM(F78:F79)+SUM(F81:F83)+SUM(F85:F89)+SUM(F91:F94)+SUM(F96:F98)</f>
        <v>13.537755243507135</v>
      </c>
    </row>
    <row r="100" spans="1:4" ht="15.75">
      <c r="A100" s="44" t="s">
        <v>84</v>
      </c>
      <c r="B100" s="44"/>
      <c r="C100" s="44"/>
      <c r="D100" s="44"/>
    </row>
    <row r="101" spans="1:4" ht="15.75">
      <c r="A101" s="7" t="s">
        <v>85</v>
      </c>
      <c r="B101" s="1" t="s">
        <v>86</v>
      </c>
      <c r="C101" s="1" t="s">
        <v>87</v>
      </c>
      <c r="D101" s="41">
        <v>1</v>
      </c>
    </row>
    <row r="102" spans="1:4" ht="15.75">
      <c r="A102" s="7" t="s">
        <v>88</v>
      </c>
      <c r="B102" s="1" t="s">
        <v>89</v>
      </c>
      <c r="C102" s="1" t="s">
        <v>87</v>
      </c>
      <c r="D102" s="41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42">
        <v>-32863.83</v>
      </c>
    </row>
    <row r="105" spans="1:4" ht="15.75">
      <c r="A105" s="44" t="s">
        <v>94</v>
      </c>
      <c r="B105" s="44"/>
      <c r="C105" s="44"/>
      <c r="D105" s="44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4" t="s">
        <v>102</v>
      </c>
      <c r="B112" s="44"/>
      <c r="C112" s="44"/>
      <c r="D112" s="44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4" t="s">
        <v>108</v>
      </c>
      <c r="B117" s="44"/>
      <c r="C117" s="44"/>
      <c r="D117" s="44"/>
    </row>
    <row r="118" spans="1:4" ht="15.75">
      <c r="A118" s="7" t="s">
        <v>109</v>
      </c>
      <c r="B118" s="1" t="s">
        <v>110</v>
      </c>
      <c r="C118" s="1" t="s">
        <v>87</v>
      </c>
      <c r="D118" s="1">
        <v>6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40">
        <v>24500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2017-07-04T07:10:56Z</cp:lastPrinted>
  <dcterms:created xsi:type="dcterms:W3CDTF">2010-07-19T21:32:50Z</dcterms:created>
  <dcterms:modified xsi:type="dcterms:W3CDTF">2023-03-20T10:59:17Z</dcterms:modified>
  <cp:category/>
  <cp:version/>
  <cp:contentType/>
  <cp:contentStatus/>
</cp:coreProperties>
</file>