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<sst xmlns="http://schemas.openxmlformats.org/spreadsheetml/2006/main" count="352" uniqueCount="252">
  <si>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</si>
  <si>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</si>
  <si>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</si>
  <si>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</si>
  <si>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</si>
  <si>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</si>
  <si>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</si>
  <si>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</si>
  <si>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</si>
  <si>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</si>
  <si>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</si>
  <si>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</si>
  <si>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</si>
  <si>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</si>
  <si>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</si>
  <si>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</si>
  <si>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</si>
  <si>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</si>
  <si>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</si>
  <si>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</si>
  <si>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</si>
  <si>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</si>
  <si>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</si>
  <si>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</si>
  <si>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</si>
  <si>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</si>
  <si>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</si>
  <si>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</si>
  <si>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</si>
  <si>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</si>
  <si>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</si>
  <si>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</si>
  <si>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</si>
  <si>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</si>
  <si>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</si>
  <si>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</si>
  <si>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</si>
  <si>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</si>
  <si>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</si>
  <si>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</si>
  <si>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</si>
  <si>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</si>
  <si>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</si>
  <si>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</si>
  <si>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</si>
  <si>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</si>
  <si>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</si>
  <si>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</si>
  <si>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</si>
  <si>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</si>
  <si>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</si>
  <si>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</si>
  <si>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</si>
  <si>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</si>
  <si>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</si>
  <si>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</si>
  <si>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</si>
  <si>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</si>
  <si>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</si>
  <si>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</si>
  <si>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</si>
  <si>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</si>
  <si>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</si>
  <si>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</si>
  <si>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</si>
  <si>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</si>
  <si>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</si>
  <si>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</si>
  <si>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</si>
  <si>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21.2</t>
  </si>
  <si>
    <t>22.2.1</t>
  </si>
  <si>
    <t>21.3</t>
  </si>
  <si>
    <t>24.3</t>
  </si>
  <si>
    <t>25.3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</si>
  <si>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</si>
  <si>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</si>
  <si>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</si>
  <si>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</si>
  <si>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</si>
  <si>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</si>
  <si>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</si>
  <si>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</si>
  <si>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</si>
  <si>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</si>
  <si>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</si>
  <si>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</si>
  <si>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</si>
  <si>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</si>
  <si>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</si>
  <si>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</si>
  <si>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</si>
  <si>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</si>
  <si>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</si>
  <si>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</si>
  <si>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</si>
  <si>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</si>
  <si>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</si>
  <si>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</si>
  <si>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</si>
  <si>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</si>
  <si>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</si>
  <si>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</si>
  <si>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</si>
  <si>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</si>
  <si>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</si>
  <si>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</si>
  <si>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</si>
  <si>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</si>
  <si>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</si>
  <si>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</si>
  <si>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</si>
  <si>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</si>
  <si>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</si>
  <si>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</si>
  <si>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</si>
  <si>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</si>
  <si>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</si>
  <si>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</si>
  <si>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</si>
  <si>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</si>
  <si>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</si>
  <si>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</si>
  <si>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</si>
  <si>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</si>
  <si>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</si>
  <si>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</si>
  <si>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</si>
  <si>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</si>
  <si>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</si>
  <si>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</si>
  <si>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</si>
  <si>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</si>
  <si>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</si>
  <si>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</si>
  <si>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</si>
  <si>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</si>
  <si>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</si>
  <si>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</si>
  <si>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</si>
  <si>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</si>
  <si>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</si>
  <si>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</si>
  <si>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</si>
  <si>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</si>
  <si>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</si>
  <si>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</si>
  <si>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</si>
  <si>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</si>
  <si>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</si>
  <si>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</si>
  <si>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</si>
  <si>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</si>
  <si>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</si>
  <si>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</si>
  <si>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</si>
  <si>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</si>
  <si>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</si>
  <si>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</si>
  <si>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</si>
  <si>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</si>
  <si>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</si>
  <si>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</si>
  <si>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тепловой энергии</t>
  </si>
  <si>
    <t>21.26</t>
  </si>
  <si>
    <t>Ремонт и обслуживание кол.приборов учета хол.воды</t>
  </si>
  <si>
    <t>21.27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</si>
  <si>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</si>
  <si>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</si>
  <si>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</si>
  <si>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</si>
  <si>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</si>
  <si>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</si>
  <si>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</si>
  <si>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</si>
  <si>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</si>
  <si>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</si>
  <si>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</si>
  <si>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</si>
  <si>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</si>
  <si>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</si>
  <si>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</si>
  <si>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</si>
  <si>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</si>
  <si>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</si>
  <si>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</si>
  <si>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</si>
  <si>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</si>
  <si>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</si>
  <si>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</si>
  <si>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</si>
  <si>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</si>
  <si>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</si>
  <si>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</si>
  <si>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</si>
  <si>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</si>
  <si>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</si>
  <si>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</si>
  <si>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</si>
  <si>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</si>
  <si>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</si>
  <si>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</si>
  <si>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</si>
  <si>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</si>
  <si>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</si>
  <si>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</si>
  <si>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</si>
  <si>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</si>
  <si>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</si>
  <si>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</si>
  <si>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</si>
  <si>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</si>
  <si>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</si>
  <si>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</si>
  <si>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</si>
  <si>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</si>
  <si>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</si>
  <si>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</si>
  <si>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</si>
  <si>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</si>
  <si>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</si>
  <si>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</si>
  <si>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</si>
  <si>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</si>
  <si>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</si>
  <si>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</si>
  <si>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</si>
  <si>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</si>
  <si>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</si>
  <si>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</si>
  <si>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</si>
  <si>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Измерение, испытание электропроводки</t>
  </si>
  <si>
    <t>Текущий ремонт малых форм</t>
  </si>
  <si>
    <t>Обследование спец.организациями</t>
  </si>
  <si>
    <t>Поверка ОПУ холодной воды</t>
  </si>
  <si>
    <t>21.28</t>
  </si>
  <si>
    <t>21.29</t>
  </si>
  <si>
    <t>21.30</t>
  </si>
  <si>
    <t>21.31</t>
  </si>
  <si>
    <t>21.32</t>
  </si>
  <si>
    <t>21.33</t>
  </si>
  <si>
    <t xml:space="preserve">            Работы по содержанию придомовой территории в холодный период года</t>
  </si>
  <si>
    <t>26.1</t>
  </si>
  <si>
    <t>26.2</t>
  </si>
  <si>
    <t>26.3</t>
  </si>
  <si>
    <t>Отчет об исполнении управляющей организацией ООО "ГУК "Привокзальная" договора управления за 2022 год по дому № 5  ул. 4-я Пятилетка                        в г. Липецке</t>
  </si>
  <si>
    <t>31.03.2023 г.</t>
  </si>
  <si>
    <t>01.01.2022 г.</t>
  </si>
  <si>
    <t>31.12.2022 г.</t>
  </si>
  <si>
    <t>01.01.22-30.04.22</t>
  </si>
  <si>
    <t>01.05.22-31.12.22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</si>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</sst>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17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right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\&#1091;&#1083;.%204-&#1103;%20&#1055;&#1103;&#1090;&#1080;&#1083;&#1077;&#1090;&#1082;&#1072;,%20&#1076;.%20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3926.14</v>
          </cell>
        </row>
        <row r="24">
          <cell r="D24">
            <v>-253690.42603089096</v>
          </cell>
        </row>
        <row r="25">
          <cell r="D25">
            <v>127569.95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E124">
            <v>204248.75052117</v>
          </cell>
        </row>
        <row r="125">
          <cell r="BE125">
            <v>213567.21971142455</v>
          </cell>
        </row>
        <row r="126">
          <cell r="BE126">
            <v>52143.753501590276</v>
          </cell>
        </row>
      </sheetData>
      <sheetData sheetId="7">
        <row r="123">
          <cell r="BE123">
            <v>15.736763968387287</v>
          </cell>
        </row>
        <row r="124">
          <cell r="BE124">
            <v>94219.37010848326</v>
          </cell>
        </row>
        <row r="125">
          <cell r="BE125">
            <v>98517.95355264543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view="pageBreakPreview" zoomScale="115" zoomScaleSheetLayoutView="115" zoomScalePageLayoutView="0" workbookViewId="0" topLeftCell="A1">
      <selection activeCell="M8" sqref="M8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41.57421875" style="13" customWidth="1"/>
    <col min="5" max="5" width="15.421875" style="2" hidden="1" customWidth="1"/>
    <col min="6" max="6" width="15.421875" style="13" hidden="1" customWidth="1"/>
    <col min="7" max="8" width="13.00390625" style="13" hidden="1" customWidth="1"/>
    <col min="9" max="11" width="9.140625" style="13" hidden="1" customWidth="1"/>
    <col min="12" max="20" width="9.140625" style="13" customWidth="1"/>
    <col min="21" max="16384" width="9.140625" style="3" customWidth="1"/>
  </cols>
  <sheetData>
    <row r="1" ht="15.75">
      <c r="E1" s="2" t="s">
        <v>113</v>
      </c>
    </row>
    <row r="2" spans="1:20" s="6" customFormat="1" ht="33.75" customHeight="1">
      <c r="A2" s="47" t="s">
        <v>244</v>
      </c>
      <c r="B2" s="47"/>
      <c r="C2" s="47"/>
      <c r="D2" s="47"/>
      <c r="E2" s="2">
        <v>4486.1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5" ht="15.75">
      <c r="A4" s="7" t="s">
        <v>22</v>
      </c>
      <c r="B4" s="1" t="s">
        <v>23</v>
      </c>
      <c r="C4" s="1" t="s">
        <v>24</v>
      </c>
      <c r="D4" s="1" t="s">
        <v>25</v>
      </c>
      <c r="E4" s="13"/>
    </row>
    <row r="5" spans="1:5" ht="15.75">
      <c r="A5" s="7" t="s">
        <v>28</v>
      </c>
      <c r="B5" s="1" t="s">
        <v>26</v>
      </c>
      <c r="C5" s="1" t="s">
        <v>27</v>
      </c>
      <c r="D5" s="1" t="s">
        <v>245</v>
      </c>
      <c r="E5" s="13"/>
    </row>
    <row r="6" spans="1:5" ht="15.75">
      <c r="A6" s="7" t="s">
        <v>29</v>
      </c>
      <c r="B6" s="1" t="s">
        <v>30</v>
      </c>
      <c r="C6" s="1" t="s">
        <v>27</v>
      </c>
      <c r="D6" s="1" t="s">
        <v>246</v>
      </c>
      <c r="E6" s="13"/>
    </row>
    <row r="7" spans="1:5" ht="15.75">
      <c r="A7" s="7" t="s">
        <v>16</v>
      </c>
      <c r="B7" s="1" t="s">
        <v>31</v>
      </c>
      <c r="C7" s="1" t="s">
        <v>27</v>
      </c>
      <c r="D7" s="1" t="s">
        <v>247</v>
      </c>
      <c r="E7" s="13"/>
    </row>
    <row r="8" spans="1:4" ht="42.75" customHeight="1">
      <c r="A8" s="46" t="s">
        <v>63</v>
      </c>
      <c r="B8" s="46"/>
      <c r="C8" s="46"/>
      <c r="D8" s="46"/>
    </row>
    <row r="9" spans="1:4" ht="15.75">
      <c r="A9" s="7" t="s">
        <v>17</v>
      </c>
      <c r="B9" s="1" t="s">
        <v>32</v>
      </c>
      <c r="C9" s="1" t="s">
        <v>33</v>
      </c>
      <c r="D9" s="8">
        <f>'[1]по форме'!$D$23</f>
        <v>3926.14</v>
      </c>
    </row>
    <row r="10" spans="1:4" ht="15.75">
      <c r="A10" s="7" t="s">
        <v>18</v>
      </c>
      <c r="B10" s="1" t="s">
        <v>34</v>
      </c>
      <c r="C10" s="1" t="s">
        <v>33</v>
      </c>
      <c r="D10" s="8">
        <f>'[1]по форме'!$D$24</f>
        <v>-253690.42603089096</v>
      </c>
    </row>
    <row r="11" spans="1:4" ht="15.75">
      <c r="A11" s="7" t="s">
        <v>35</v>
      </c>
      <c r="B11" s="1" t="s">
        <v>36</v>
      </c>
      <c r="C11" s="1" t="s">
        <v>33</v>
      </c>
      <c r="D11" s="8">
        <f>'[1]по форме'!$D$25</f>
        <v>127569.95</v>
      </c>
    </row>
    <row r="12" spans="1:4" ht="31.5">
      <c r="A12" s="7" t="s">
        <v>37</v>
      </c>
      <c r="B12" s="1" t="s">
        <v>38</v>
      </c>
      <c r="C12" s="1" t="s">
        <v>33</v>
      </c>
      <c r="D12" s="8">
        <f>D13+D14+D15</f>
        <v>662712.7841592819</v>
      </c>
    </row>
    <row r="13" spans="1:4" ht="15.75">
      <c r="A13" s="7" t="s">
        <v>54</v>
      </c>
      <c r="B13" s="11" t="s">
        <v>39</v>
      </c>
      <c r="C13" s="1" t="s">
        <v>33</v>
      </c>
      <c r="D13" s="8">
        <f>'[2]ГУК 2022'!$BE$125+'[2]ГУК 2021'!$BE$124</f>
        <v>307786.5898199078</v>
      </c>
    </row>
    <row r="14" spans="1:4" ht="15.75">
      <c r="A14" s="7" t="s">
        <v>55</v>
      </c>
      <c r="B14" s="11" t="s">
        <v>40</v>
      </c>
      <c r="C14" s="1" t="s">
        <v>33</v>
      </c>
      <c r="D14" s="8">
        <f>'[2]ГУК 2022'!$BE$124+'[2]ГУК 2021'!$BE$123</f>
        <v>204264.4872851384</v>
      </c>
    </row>
    <row r="15" spans="1:8" ht="15.75">
      <c r="A15" s="7" t="s">
        <v>56</v>
      </c>
      <c r="B15" s="11" t="s">
        <v>41</v>
      </c>
      <c r="C15" s="1" t="s">
        <v>33</v>
      </c>
      <c r="D15" s="8">
        <f>'[2]ГУК 2022'!$BE$126+'[2]ГУК 2021'!$BE$125</f>
        <v>150661.7070542357</v>
      </c>
      <c r="G15" s="13" t="s">
        <v>250</v>
      </c>
      <c r="H15" s="13" t="s">
        <v>251</v>
      </c>
    </row>
    <row r="16" spans="1:8" ht="15.75">
      <c r="A16" s="11" t="s">
        <v>42</v>
      </c>
      <c r="B16" s="11" t="s">
        <v>43</v>
      </c>
      <c r="C16" s="11" t="s">
        <v>33</v>
      </c>
      <c r="D16" s="12">
        <f>D17</f>
        <v>609145.8741592818</v>
      </c>
      <c r="E16" s="2">
        <v>633183.9</v>
      </c>
      <c r="F16" s="2">
        <f>D16-E16</f>
        <v>-24038.025840718183</v>
      </c>
      <c r="G16" s="13">
        <v>543826.03</v>
      </c>
      <c r="H16" s="13">
        <v>89357.87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D12-D25+D105+D121</f>
        <v>609145.8741592818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359381.5881283909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4564.15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D22-D100</f>
        <v>-335973.58396207116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104530.87</v>
      </c>
      <c r="E25" s="2">
        <f>D25+F16</f>
        <v>80492.84415928181</v>
      </c>
    </row>
    <row r="26" spans="1:4" ht="35.25" customHeight="1">
      <c r="A26" s="46" t="s">
        <v>62</v>
      </c>
      <c r="B26" s="46"/>
      <c r="C26" s="46"/>
      <c r="D26" s="46"/>
    </row>
    <row r="27" spans="1:20" s="6" customFormat="1" ht="31.5">
      <c r="A27" s="14" t="s">
        <v>22</v>
      </c>
      <c r="B27" s="4" t="s">
        <v>64</v>
      </c>
      <c r="C27" s="4" t="s">
        <v>123</v>
      </c>
      <c r="D27" s="4" t="s">
        <v>124</v>
      </c>
      <c r="E27" s="44" t="s">
        <v>248</v>
      </c>
      <c r="F27" s="45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4" t="s">
        <v>125</v>
      </c>
      <c r="B28" s="17" t="s">
        <v>126</v>
      </c>
      <c r="C28" s="4" t="s">
        <v>27</v>
      </c>
      <c r="D28" s="4" t="s">
        <v>27</v>
      </c>
      <c r="E28" s="44"/>
      <c r="F28" s="45"/>
    </row>
    <row r="29" spans="1:6" ht="15.75">
      <c r="A29" s="7" t="s">
        <v>68</v>
      </c>
      <c r="B29" s="27" t="s">
        <v>127</v>
      </c>
      <c r="C29" s="24" t="s">
        <v>128</v>
      </c>
      <c r="D29" s="36">
        <f>E29*E$2*4+F29*E$2*8</f>
        <v>1919.1776038267255</v>
      </c>
      <c r="E29" s="31">
        <v>0.03376202373648</v>
      </c>
      <c r="F29" s="32">
        <v>0.03659465752797067</v>
      </c>
    </row>
    <row r="30" spans="1:6" ht="15.75">
      <c r="A30" s="7" t="s">
        <v>69</v>
      </c>
      <c r="B30" s="27" t="s">
        <v>115</v>
      </c>
      <c r="C30" s="24" t="s">
        <v>128</v>
      </c>
      <c r="D30" s="36">
        <f aca="true" t="shared" si="0" ref="D30:D61">E30*E$2*4+F30*E$2*8</f>
        <v>1294.3753564430122</v>
      </c>
      <c r="E30" s="23">
        <v>0.02277055100112</v>
      </c>
      <c r="F30" s="30">
        <v>0.02468100023011397</v>
      </c>
    </row>
    <row r="31" spans="1:6" ht="15.75">
      <c r="A31" s="7" t="s">
        <v>71</v>
      </c>
      <c r="B31" s="27" t="s">
        <v>129</v>
      </c>
      <c r="C31" s="24" t="s">
        <v>128</v>
      </c>
      <c r="D31" s="36">
        <f t="shared" si="0"/>
        <v>3501.3301100400226</v>
      </c>
      <c r="E31" s="23">
        <v>0.06159512806355999</v>
      </c>
      <c r="F31" s="30">
        <v>0.06676295930809267</v>
      </c>
    </row>
    <row r="32" spans="1:6" ht="15.75">
      <c r="A32" s="7" t="s">
        <v>118</v>
      </c>
      <c r="B32" s="27" t="s">
        <v>0</v>
      </c>
      <c r="C32" s="24" t="s">
        <v>128</v>
      </c>
      <c r="D32" s="36">
        <f t="shared" si="0"/>
        <v>36223.48236419221</v>
      </c>
      <c r="E32" s="23">
        <v>0.6372406956809399</v>
      </c>
      <c r="F32" s="30">
        <v>0.6907051900485708</v>
      </c>
    </row>
    <row r="33" spans="1:20" s="6" customFormat="1" ht="15.75">
      <c r="A33" s="7" t="s">
        <v>120</v>
      </c>
      <c r="B33" s="27" t="s">
        <v>130</v>
      </c>
      <c r="C33" s="24" t="s">
        <v>128</v>
      </c>
      <c r="D33" s="36">
        <f t="shared" si="0"/>
        <v>4183.837023583379</v>
      </c>
      <c r="E33" s="23">
        <v>0.07360173681587999</v>
      </c>
      <c r="F33" s="30">
        <v>0.07977692253473233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74</v>
      </c>
      <c r="B34" s="27" t="s">
        <v>116</v>
      </c>
      <c r="C34" s="24" t="s">
        <v>128</v>
      </c>
      <c r="D34" s="36">
        <f t="shared" si="0"/>
        <v>2.238543083779229</v>
      </c>
      <c r="E34" s="23">
        <v>3.938027651999999E-05</v>
      </c>
      <c r="F34" s="30">
        <v>4.2684281720027996E-05</v>
      </c>
    </row>
    <row r="35" spans="1:6" ht="15.75">
      <c r="A35" s="7" t="s">
        <v>76</v>
      </c>
      <c r="B35" s="27" t="s">
        <v>15</v>
      </c>
      <c r="C35" s="24" t="s">
        <v>128</v>
      </c>
      <c r="D35" s="36">
        <f t="shared" si="0"/>
        <v>11577.682647553846</v>
      </c>
      <c r="E35" s="23">
        <v>0.20367369626486997</v>
      </c>
      <c r="F35" s="30">
        <v>0.2207619193814926</v>
      </c>
    </row>
    <row r="36" spans="1:6" ht="31.5">
      <c r="A36" s="7" t="s">
        <v>78</v>
      </c>
      <c r="B36" s="27" t="s">
        <v>131</v>
      </c>
      <c r="C36" s="24" t="s">
        <v>128</v>
      </c>
      <c r="D36" s="36">
        <f t="shared" si="0"/>
        <v>51.92176319321268</v>
      </c>
      <c r="E36" s="23">
        <v>0.0009134036359499999</v>
      </c>
      <c r="F36" s="30">
        <v>0.0009900382010062051</v>
      </c>
    </row>
    <row r="37" spans="1:6" ht="15.75">
      <c r="A37" s="7" t="s">
        <v>79</v>
      </c>
      <c r="B37" s="27" t="s">
        <v>132</v>
      </c>
      <c r="C37" s="24" t="s">
        <v>128</v>
      </c>
      <c r="D37" s="36">
        <f t="shared" si="0"/>
        <v>8929.17527068138</v>
      </c>
      <c r="E37" s="23">
        <v>0.15708135965885997</v>
      </c>
      <c r="F37" s="30">
        <v>0.17026048573423833</v>
      </c>
    </row>
    <row r="38" spans="1:6" ht="15.75">
      <c r="A38" s="7" t="s">
        <v>122</v>
      </c>
      <c r="B38" s="27" t="s">
        <v>133</v>
      </c>
      <c r="C38" s="24" t="s">
        <v>128</v>
      </c>
      <c r="D38" s="36">
        <f t="shared" si="0"/>
        <v>21753.477688890947</v>
      </c>
      <c r="E38" s="23">
        <v>0.38268549435908994</v>
      </c>
      <c r="F38" s="30">
        <v>0.41479280733581764</v>
      </c>
    </row>
    <row r="39" spans="1:6" ht="31.5">
      <c r="A39" s="7" t="s">
        <v>80</v>
      </c>
      <c r="B39" s="27" t="s">
        <v>134</v>
      </c>
      <c r="C39" s="24" t="s">
        <v>128</v>
      </c>
      <c r="D39" s="36">
        <f t="shared" si="0"/>
        <v>276.5844343513892</v>
      </c>
      <c r="E39" s="23">
        <v>0.004865651943359999</v>
      </c>
      <c r="F39" s="30">
        <v>0.0052738801414079035</v>
      </c>
    </row>
    <row r="40" spans="1:6" ht="31.5">
      <c r="A40" s="7" t="s">
        <v>135</v>
      </c>
      <c r="B40" s="27" t="s">
        <v>136</v>
      </c>
      <c r="C40" s="24" t="s">
        <v>128</v>
      </c>
      <c r="D40" s="36">
        <f t="shared" si="0"/>
        <v>999.0742146411355</v>
      </c>
      <c r="E40" s="23">
        <v>0.01757563619019</v>
      </c>
      <c r="F40" s="30">
        <v>0.019050232066546945</v>
      </c>
    </row>
    <row r="41" spans="1:6" ht="31.5">
      <c r="A41" s="7" t="s">
        <v>137</v>
      </c>
      <c r="B41" s="27" t="s">
        <v>138</v>
      </c>
      <c r="C41" s="24" t="s">
        <v>128</v>
      </c>
      <c r="D41" s="36">
        <f t="shared" si="0"/>
        <v>5994.445287846812</v>
      </c>
      <c r="E41" s="23">
        <v>0.10545381714114</v>
      </c>
      <c r="F41" s="30">
        <v>0.11430139239928165</v>
      </c>
    </row>
    <row r="42" spans="1:6" ht="15.75">
      <c r="A42" s="7" t="s">
        <v>139</v>
      </c>
      <c r="B42" s="27" t="s">
        <v>140</v>
      </c>
      <c r="C42" s="24" t="s">
        <v>128</v>
      </c>
      <c r="D42" s="36">
        <f t="shared" si="0"/>
        <v>10854.881958502463</v>
      </c>
      <c r="E42" s="23">
        <v>0.19095824253518998</v>
      </c>
      <c r="F42" s="30">
        <v>0.20697963908389244</v>
      </c>
    </row>
    <row r="43" spans="1:6" ht="15.75">
      <c r="A43" s="7" t="s">
        <v>141</v>
      </c>
      <c r="B43" s="27" t="s">
        <v>142</v>
      </c>
      <c r="C43" s="24" t="s">
        <v>128</v>
      </c>
      <c r="D43" s="36">
        <f t="shared" si="0"/>
        <v>19837.65789968989</v>
      </c>
      <c r="E43" s="23">
        <v>0.34898254103738996</v>
      </c>
      <c r="F43" s="30">
        <v>0.378262176230427</v>
      </c>
    </row>
    <row r="44" spans="1:6" ht="15.75">
      <c r="A44" s="7" t="s">
        <v>143</v>
      </c>
      <c r="B44" s="27" t="s">
        <v>228</v>
      </c>
      <c r="C44" s="24" t="s">
        <v>128</v>
      </c>
      <c r="D44" s="36">
        <f t="shared" si="0"/>
        <v>10936.464417555751</v>
      </c>
      <c r="E44" s="23">
        <v>0.19239343483503</v>
      </c>
      <c r="F44" s="30">
        <v>0.20853524401768903</v>
      </c>
    </row>
    <row r="45" spans="1:6" ht="31.5">
      <c r="A45" s="7" t="s">
        <v>145</v>
      </c>
      <c r="B45" s="27" t="s">
        <v>229</v>
      </c>
      <c r="C45" s="24" t="s">
        <v>128</v>
      </c>
      <c r="D45" s="36">
        <f t="shared" si="0"/>
        <v>305.74767619284637</v>
      </c>
      <c r="E45" s="23">
        <v>0.005378689434689999</v>
      </c>
      <c r="F45" s="30">
        <v>0.005829961478260491</v>
      </c>
    </row>
    <row r="46" spans="1:6" ht="15.75">
      <c r="A46" s="7" t="s">
        <v>146</v>
      </c>
      <c r="B46" s="27" t="s">
        <v>144</v>
      </c>
      <c r="C46" s="24" t="s">
        <v>128</v>
      </c>
      <c r="D46" s="36">
        <f t="shared" si="0"/>
        <v>2622.3910408950396</v>
      </c>
      <c r="E46" s="23">
        <v>0.04613290004661</v>
      </c>
      <c r="F46" s="30">
        <v>0.050003450360520584</v>
      </c>
    </row>
    <row r="47" spans="1:6" ht="15.75">
      <c r="A47" s="7" t="s">
        <v>148</v>
      </c>
      <c r="B47" s="27" t="s">
        <v>14</v>
      </c>
      <c r="C47" s="24" t="s">
        <v>128</v>
      </c>
      <c r="D47" s="36">
        <f t="shared" si="0"/>
        <v>43147.60703108301</v>
      </c>
      <c r="E47" s="23">
        <v>0.75904936044015</v>
      </c>
      <c r="F47" s="30">
        <v>0.8227336017810787</v>
      </c>
    </row>
    <row r="48" spans="1:6" ht="31.5">
      <c r="A48" s="7" t="s">
        <v>150</v>
      </c>
      <c r="B48" s="27" t="s">
        <v>147</v>
      </c>
      <c r="C48" s="24" t="s">
        <v>128</v>
      </c>
      <c r="D48" s="36">
        <f t="shared" si="0"/>
        <v>4488.3410647296805</v>
      </c>
      <c r="E48" s="23">
        <v>0.07895854831916999</v>
      </c>
      <c r="F48" s="30">
        <v>0.08558317052314836</v>
      </c>
    </row>
    <row r="49" spans="1:6" ht="31.5">
      <c r="A49" s="7" t="s">
        <v>152</v>
      </c>
      <c r="B49" s="27" t="s">
        <v>149</v>
      </c>
      <c r="C49" s="24" t="s">
        <v>128</v>
      </c>
      <c r="D49" s="36">
        <f t="shared" si="0"/>
        <v>9770.183470906773</v>
      </c>
      <c r="E49" s="23">
        <v>0.17187631076811</v>
      </c>
      <c r="F49" s="30">
        <v>0.18629673324155444</v>
      </c>
    </row>
    <row r="50" spans="1:6" ht="31.5">
      <c r="A50" s="7" t="s">
        <v>154</v>
      </c>
      <c r="B50" s="27" t="s">
        <v>151</v>
      </c>
      <c r="C50" s="24" t="s">
        <v>128</v>
      </c>
      <c r="D50" s="36">
        <f t="shared" si="0"/>
        <v>3569.419128838308</v>
      </c>
      <c r="E50" s="23">
        <v>0.06279294480771</v>
      </c>
      <c r="F50" s="30">
        <v>0.06806127287707688</v>
      </c>
    </row>
    <row r="51" spans="1:6" ht="31.5">
      <c r="A51" s="7" t="s">
        <v>156</v>
      </c>
      <c r="B51" s="27" t="s">
        <v>153</v>
      </c>
      <c r="C51" s="24" t="s">
        <v>128</v>
      </c>
      <c r="D51" s="36">
        <f t="shared" si="0"/>
        <v>6908.579228808991</v>
      </c>
      <c r="E51" s="23">
        <v>0.12153519061670998</v>
      </c>
      <c r="F51" s="30">
        <v>0.13173199310945197</v>
      </c>
    </row>
    <row r="52" spans="1:6" ht="15.75">
      <c r="A52" s="7" t="s">
        <v>158</v>
      </c>
      <c r="B52" s="27" t="s">
        <v>230</v>
      </c>
      <c r="C52" s="24" t="s">
        <v>128</v>
      </c>
      <c r="D52" s="36">
        <f t="shared" si="0"/>
        <v>5931.579536244012</v>
      </c>
      <c r="E52" s="23">
        <v>0.10434788770886999</v>
      </c>
      <c r="F52" s="30">
        <v>0.11310267548764419</v>
      </c>
    </row>
    <row r="53" spans="1:6" ht="15.75">
      <c r="A53" s="7" t="s">
        <v>161</v>
      </c>
      <c r="B53" s="27" t="s">
        <v>231</v>
      </c>
      <c r="C53" s="24" t="s">
        <v>128</v>
      </c>
      <c r="D53" s="36">
        <f t="shared" si="0"/>
        <v>4956.134387487213</v>
      </c>
      <c r="E53" s="23">
        <v>0.08718793221527998</v>
      </c>
      <c r="F53" s="30">
        <v>0.09450299972814198</v>
      </c>
    </row>
    <row r="54" spans="1:6" ht="15.75">
      <c r="A54" s="7" t="s">
        <v>163</v>
      </c>
      <c r="B54" s="27" t="s">
        <v>155</v>
      </c>
      <c r="C54" s="24" t="s">
        <v>128</v>
      </c>
      <c r="D54" s="36">
        <f t="shared" si="0"/>
        <v>1404.4992398144848</v>
      </c>
      <c r="E54" s="23">
        <v>0.02470784182659</v>
      </c>
      <c r="F54" s="30">
        <v>0.026780829755840903</v>
      </c>
    </row>
    <row r="55" spans="1:6" ht="31.5">
      <c r="A55" s="7" t="s">
        <v>165</v>
      </c>
      <c r="B55" s="27" t="s">
        <v>157</v>
      </c>
      <c r="C55" s="24" t="s">
        <v>128</v>
      </c>
      <c r="D55" s="36">
        <f t="shared" si="0"/>
        <v>17946.088993896443</v>
      </c>
      <c r="E55" s="23">
        <v>0.31570620737799</v>
      </c>
      <c r="F55" s="30">
        <v>0.3421939581770034</v>
      </c>
    </row>
    <row r="56" spans="1:20" ht="15.75">
      <c r="A56" s="7" t="s">
        <v>234</v>
      </c>
      <c r="B56" s="27" t="s">
        <v>232</v>
      </c>
      <c r="C56" s="24" t="s">
        <v>128</v>
      </c>
      <c r="D56" s="36">
        <f t="shared" si="0"/>
        <v>4352.722662904057</v>
      </c>
      <c r="E56" s="23">
        <v>0.0765727599</v>
      </c>
      <c r="F56" s="30">
        <v>0.08299721445561001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.75">
      <c r="A57" s="7" t="s">
        <v>235</v>
      </c>
      <c r="B57" s="27" t="s">
        <v>159</v>
      </c>
      <c r="C57" s="24" t="s">
        <v>160</v>
      </c>
      <c r="D57" s="36">
        <f t="shared" si="0"/>
        <v>5253.052254849597</v>
      </c>
      <c r="E57" s="23">
        <v>0.09241128833703</v>
      </c>
      <c r="F57" s="30">
        <v>0.10016459542850682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31.5">
      <c r="A58" s="7" t="s">
        <v>236</v>
      </c>
      <c r="B58" s="27" t="s">
        <v>162</v>
      </c>
      <c r="C58" s="24" t="s">
        <v>6</v>
      </c>
      <c r="D58" s="36">
        <f t="shared" si="0"/>
        <v>14838.493739592255</v>
      </c>
      <c r="E58" s="23">
        <v>0.26103763239566996</v>
      </c>
      <c r="F58" s="30">
        <v>0.2829386897536667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.75">
      <c r="A59" s="7" t="s">
        <v>237</v>
      </c>
      <c r="B59" s="27" t="s">
        <v>164</v>
      </c>
      <c r="C59" s="24" t="s">
        <v>6</v>
      </c>
      <c r="D59" s="36">
        <f t="shared" si="0"/>
        <v>3678.1128319062545</v>
      </c>
      <c r="E59" s="23">
        <v>0.06470507601207</v>
      </c>
      <c r="F59" s="30">
        <v>0.07013383188948268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.75">
      <c r="A60" s="7" t="s">
        <v>238</v>
      </c>
      <c r="B60" s="27" t="s">
        <v>166</v>
      </c>
      <c r="C60" s="24" t="s">
        <v>167</v>
      </c>
      <c r="D60" s="36">
        <f t="shared" si="0"/>
        <v>23002.08727562114</v>
      </c>
      <c r="E60" s="23">
        <v>0.40465093748468994</v>
      </c>
      <c r="F60" s="30">
        <v>0.4386011511396555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.75">
      <c r="A61" s="7" t="s">
        <v>239</v>
      </c>
      <c r="B61" s="27" t="s">
        <v>233</v>
      </c>
      <c r="C61" s="24" t="s">
        <v>167</v>
      </c>
      <c r="D61" s="36">
        <f t="shared" si="0"/>
        <v>2593.787434824527</v>
      </c>
      <c r="E61" s="23">
        <v>0.045629707624409994</v>
      </c>
      <c r="F61" s="30">
        <v>0.049458040094097995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6" ht="15.75">
      <c r="A62" s="14" t="s">
        <v>168</v>
      </c>
      <c r="B62" s="17" t="s">
        <v>169</v>
      </c>
      <c r="C62" s="19" t="s">
        <v>27</v>
      </c>
      <c r="D62" s="37" t="s">
        <v>27</v>
      </c>
      <c r="E62" s="23"/>
      <c r="F62" s="1"/>
    </row>
    <row r="63" spans="1:6" ht="31.5">
      <c r="A63" s="7" t="s">
        <v>170</v>
      </c>
      <c r="B63" s="28" t="s">
        <v>240</v>
      </c>
      <c r="C63" s="19" t="s">
        <v>27</v>
      </c>
      <c r="D63" s="37" t="s">
        <v>27</v>
      </c>
      <c r="E63" s="23"/>
      <c r="F63" s="1"/>
    </row>
    <row r="64" spans="1:6" ht="31.5">
      <c r="A64" s="7" t="s">
        <v>171</v>
      </c>
      <c r="B64" s="28" t="s">
        <v>8</v>
      </c>
      <c r="C64" s="29" t="s">
        <v>172</v>
      </c>
      <c r="D64" s="36">
        <f aca="true" t="shared" si="1" ref="D64:D71">E64*E$2*4+F64*E$2*8</f>
        <v>9886.898620024927</v>
      </c>
      <c r="E64" s="23">
        <v>0.17392955462999998</v>
      </c>
      <c r="F64" s="30">
        <v>0.18852224426345698</v>
      </c>
    </row>
    <row r="65" spans="1:20" s="6" customFormat="1" ht="31.5">
      <c r="A65" s="7" t="s">
        <v>173</v>
      </c>
      <c r="B65" s="28" t="s">
        <v>174</v>
      </c>
      <c r="C65" s="29" t="s">
        <v>11</v>
      </c>
      <c r="D65" s="36">
        <f t="shared" si="1"/>
        <v>18716.70745048744</v>
      </c>
      <c r="E65" s="23">
        <v>0.32926286756999995</v>
      </c>
      <c r="F65" s="30">
        <v>0.35688802215912296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6" ht="15.75">
      <c r="A66" s="7" t="s">
        <v>175</v>
      </c>
      <c r="B66" s="28" t="s">
        <v>176</v>
      </c>
      <c r="C66" s="29" t="s">
        <v>10</v>
      </c>
      <c r="D66" s="36">
        <f t="shared" si="1"/>
        <v>4787.994929194461</v>
      </c>
      <c r="E66" s="23">
        <v>0.08423003588999999</v>
      </c>
      <c r="F66" s="30">
        <v>0.091296935901171</v>
      </c>
    </row>
    <row r="67" spans="1:6" ht="15.75">
      <c r="A67" s="7" t="s">
        <v>177</v>
      </c>
      <c r="B67" s="28" t="s">
        <v>13</v>
      </c>
      <c r="C67" s="29" t="s">
        <v>10</v>
      </c>
      <c r="D67" s="36">
        <f t="shared" si="1"/>
        <v>9824.716867697727</v>
      </c>
      <c r="E67" s="23">
        <v>0.17283565805999998</v>
      </c>
      <c r="F67" s="30">
        <v>0.187336569771234</v>
      </c>
    </row>
    <row r="68" spans="1:6" ht="15.75">
      <c r="A68" s="7" t="s">
        <v>178</v>
      </c>
      <c r="B68" s="28" t="s">
        <v>117</v>
      </c>
      <c r="C68" s="29" t="s">
        <v>128</v>
      </c>
      <c r="D68" s="36">
        <f t="shared" si="1"/>
        <v>2549.451845415233</v>
      </c>
      <c r="E68" s="23">
        <v>0.04484975937</v>
      </c>
      <c r="F68" s="30">
        <v>0.048612654181143</v>
      </c>
    </row>
    <row r="69" spans="1:6" ht="31.5">
      <c r="A69" s="7" t="s">
        <v>179</v>
      </c>
      <c r="B69" s="28" t="s">
        <v>180</v>
      </c>
      <c r="C69" s="29" t="s">
        <v>128</v>
      </c>
      <c r="D69" s="36">
        <f t="shared" si="1"/>
        <v>13431.258502675373</v>
      </c>
      <c r="E69" s="23">
        <v>0.23628165911999996</v>
      </c>
      <c r="F69" s="30">
        <v>0.256105690320168</v>
      </c>
    </row>
    <row r="70" spans="1:6" ht="15.75">
      <c r="A70" s="7" t="s">
        <v>181</v>
      </c>
      <c r="B70" s="28" t="s">
        <v>182</v>
      </c>
      <c r="C70" s="29" t="s">
        <v>9</v>
      </c>
      <c r="D70" s="36">
        <f t="shared" si="1"/>
        <v>2735.9971023968355</v>
      </c>
      <c r="E70" s="23">
        <v>0.04813144907999999</v>
      </c>
      <c r="F70" s="30">
        <v>0.052169677657812</v>
      </c>
    </row>
    <row r="71" spans="1:20" s="6" customFormat="1" ht="15.75">
      <c r="A71" s="7" t="s">
        <v>183</v>
      </c>
      <c r="B71" s="28" t="s">
        <v>184</v>
      </c>
      <c r="C71" s="29" t="s">
        <v>7</v>
      </c>
      <c r="D71" s="36">
        <f t="shared" si="1"/>
        <v>2114.1795791248273</v>
      </c>
      <c r="E71" s="23">
        <v>0.037192483379999995</v>
      </c>
      <c r="F71" s="30">
        <v>0.040312932735582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6" ht="31.5">
      <c r="A72" s="7" t="s">
        <v>70</v>
      </c>
      <c r="B72" s="18" t="s">
        <v>185</v>
      </c>
      <c r="C72" s="20" t="s">
        <v>27</v>
      </c>
      <c r="D72" s="37" t="s">
        <v>27</v>
      </c>
      <c r="E72" s="8"/>
      <c r="F72" s="1"/>
    </row>
    <row r="73" spans="1:6" ht="15.75">
      <c r="A73" s="7" t="s">
        <v>186</v>
      </c>
      <c r="B73" s="28" t="s">
        <v>187</v>
      </c>
      <c r="C73" s="22" t="s">
        <v>11</v>
      </c>
      <c r="D73" s="36">
        <f aca="true" t="shared" si="2" ref="D73:D78">E73*E$2*4+F73*E$2*8</f>
        <v>16664.709623689814</v>
      </c>
      <c r="E73" s="23">
        <v>0.29316428076</v>
      </c>
      <c r="F73" s="35">
        <v>0.317760763915764</v>
      </c>
    </row>
    <row r="74" spans="1:6" ht="15.75">
      <c r="A74" s="7" t="s">
        <v>188</v>
      </c>
      <c r="B74" s="28" t="s">
        <v>189</v>
      </c>
      <c r="C74" s="22" t="s">
        <v>11</v>
      </c>
      <c r="D74" s="36">
        <f t="shared" si="2"/>
        <v>39920.68499406292</v>
      </c>
      <c r="E74" s="23">
        <v>0.7022815979399999</v>
      </c>
      <c r="F74" s="35">
        <v>0.761203024007166</v>
      </c>
    </row>
    <row r="75" spans="1:6" ht="15.75">
      <c r="A75" s="7" t="s">
        <v>190</v>
      </c>
      <c r="B75" s="28" t="s">
        <v>114</v>
      </c>
      <c r="C75" s="22" t="s">
        <v>191</v>
      </c>
      <c r="D75" s="36">
        <f t="shared" si="2"/>
        <v>3544.359882650446</v>
      </c>
      <c r="E75" s="23">
        <v>0.06235210448999999</v>
      </c>
      <c r="F75" s="35">
        <v>0.06758344605671099</v>
      </c>
    </row>
    <row r="76" spans="1:6" ht="15.75">
      <c r="A76" s="7" t="s">
        <v>192</v>
      </c>
      <c r="B76" s="28" t="s">
        <v>193</v>
      </c>
      <c r="C76" s="22" t="s">
        <v>9</v>
      </c>
      <c r="D76" s="36">
        <f t="shared" si="2"/>
        <v>1492.3620558528194</v>
      </c>
      <c r="E76" s="23">
        <v>0.026253517679999998</v>
      </c>
      <c r="F76" s="35">
        <v>0.028456187813352</v>
      </c>
    </row>
    <row r="77" spans="1:20" s="6" customFormat="1" ht="29.25" customHeight="1">
      <c r="A77" s="7" t="s">
        <v>194</v>
      </c>
      <c r="B77" s="28" t="s">
        <v>195</v>
      </c>
      <c r="C77" s="22" t="s">
        <v>12</v>
      </c>
      <c r="D77" s="36">
        <f t="shared" si="2"/>
        <v>17659.617660925025</v>
      </c>
      <c r="E77" s="23">
        <v>0.31066662587999994</v>
      </c>
      <c r="F77" s="35">
        <v>0.33673155579133196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6" ht="15.75">
      <c r="A78" s="7" t="s">
        <v>196</v>
      </c>
      <c r="B78" s="28" t="s">
        <v>197</v>
      </c>
      <c r="C78" s="22" t="s">
        <v>11</v>
      </c>
      <c r="D78" s="36">
        <f t="shared" si="2"/>
        <v>746.1810279264097</v>
      </c>
      <c r="E78" s="23">
        <v>0.013126758839999999</v>
      </c>
      <c r="F78" s="35">
        <v>0.014228093906676</v>
      </c>
    </row>
    <row r="79" spans="1:6" ht="15.75">
      <c r="A79" s="14" t="s">
        <v>198</v>
      </c>
      <c r="B79" s="17" t="s">
        <v>199</v>
      </c>
      <c r="C79" s="19" t="s">
        <v>27</v>
      </c>
      <c r="D79" s="8"/>
      <c r="E79" s="8"/>
      <c r="F79" s="35"/>
    </row>
    <row r="80" spans="1:6" ht="15.75">
      <c r="A80" s="7" t="s">
        <v>65</v>
      </c>
      <c r="B80" s="26" t="s">
        <v>2</v>
      </c>
      <c r="C80" s="22" t="s">
        <v>200</v>
      </c>
      <c r="D80" s="36">
        <f>E80*E$2*4+F80*E$2*8</f>
        <v>3114.5757648153176</v>
      </c>
      <c r="E80" s="39">
        <v>0.05476811957018999</v>
      </c>
      <c r="F80" s="35">
        <v>0.0594</v>
      </c>
    </row>
    <row r="81" spans="1:6" ht="15.75">
      <c r="A81" s="7" t="s">
        <v>201</v>
      </c>
      <c r="B81" s="26" t="s">
        <v>3</v>
      </c>
      <c r="C81" s="22" t="s">
        <v>128</v>
      </c>
      <c r="D81" s="36">
        <f>E81*E$2*4+F81*E$2*8</f>
        <v>1850.21804049586</v>
      </c>
      <c r="E81" s="30">
        <v>0.032548892440349995</v>
      </c>
      <c r="F81" s="35">
        <v>0.03527974451609536</v>
      </c>
    </row>
    <row r="82" spans="1:6" ht="31.5">
      <c r="A82" s="14" t="s">
        <v>202</v>
      </c>
      <c r="B82" s="17" t="s">
        <v>203</v>
      </c>
      <c r="C82" s="19" t="s">
        <v>27</v>
      </c>
      <c r="D82" s="8"/>
      <c r="E82" s="8"/>
      <c r="F82" s="1"/>
    </row>
    <row r="83" spans="1:20" s="6" customFormat="1" ht="31.5">
      <c r="A83" s="7" t="s">
        <v>66</v>
      </c>
      <c r="B83" s="21" t="s">
        <v>204</v>
      </c>
      <c r="C83" s="29" t="s">
        <v>205</v>
      </c>
      <c r="D83" s="36">
        <f aca="true" t="shared" si="3" ref="D83:D90">E83*E$2*4+F83*E$2*8</f>
        <v>1487.636242675952</v>
      </c>
      <c r="E83" s="8">
        <v>0.026170381540679997</v>
      </c>
      <c r="F83" s="33">
        <v>0.02836607655194305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6" ht="15.75">
      <c r="A84" s="7" t="s">
        <v>72</v>
      </c>
      <c r="B84" s="18" t="s">
        <v>206</v>
      </c>
      <c r="C84" s="19" t="s">
        <v>128</v>
      </c>
      <c r="D84" s="36">
        <f t="shared" si="3"/>
        <v>3875.8508043067523</v>
      </c>
      <c r="E84" s="25">
        <v>0.06818366710466998</v>
      </c>
      <c r="F84" s="34">
        <v>0.0739042767747518</v>
      </c>
    </row>
    <row r="85" spans="1:6" ht="15.75">
      <c r="A85" s="14" t="s">
        <v>207</v>
      </c>
      <c r="B85" s="17" t="s">
        <v>208</v>
      </c>
      <c r="C85" s="20" t="s">
        <v>27</v>
      </c>
      <c r="D85" s="36">
        <f t="shared" si="3"/>
        <v>0</v>
      </c>
      <c r="E85" s="8"/>
      <c r="F85" s="1"/>
    </row>
    <row r="86" spans="1:6" ht="15.75">
      <c r="A86" s="7" t="s">
        <v>67</v>
      </c>
      <c r="B86" s="26" t="s">
        <v>209</v>
      </c>
      <c r="C86" s="22" t="s">
        <v>5</v>
      </c>
      <c r="D86" s="36">
        <f t="shared" si="3"/>
        <v>44205.00772940705</v>
      </c>
      <c r="E86" s="23">
        <v>0.7776510716129998</v>
      </c>
      <c r="F86" s="30">
        <v>0.8428959965213306</v>
      </c>
    </row>
    <row r="87" spans="1:6" ht="15.75">
      <c r="A87" s="7" t="s">
        <v>210</v>
      </c>
      <c r="B87" s="26" t="s">
        <v>211</v>
      </c>
      <c r="C87" s="22" t="s">
        <v>10</v>
      </c>
      <c r="D87" s="36">
        <f t="shared" si="3"/>
        <v>17653.399485692305</v>
      </c>
      <c r="E87" s="23">
        <v>0.3105572362229999</v>
      </c>
      <c r="F87" s="30">
        <v>0.3366129883421096</v>
      </c>
    </row>
    <row r="88" spans="1:20" s="6" customFormat="1" ht="15.75">
      <c r="A88" s="7" t="s">
        <v>73</v>
      </c>
      <c r="B88" s="26" t="s">
        <v>212</v>
      </c>
      <c r="C88" s="22" t="s">
        <v>6</v>
      </c>
      <c r="D88" s="36">
        <f t="shared" si="3"/>
        <v>3357.8146256688433</v>
      </c>
      <c r="E88" s="23">
        <v>0.05907041477999999</v>
      </c>
      <c r="F88" s="30">
        <v>0.064026422580042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6" ht="15.75">
      <c r="A89" s="7" t="s">
        <v>119</v>
      </c>
      <c r="B89" s="26" t="s">
        <v>213</v>
      </c>
      <c r="C89" s="22" t="s">
        <v>12</v>
      </c>
      <c r="D89" s="36">
        <f t="shared" si="3"/>
        <v>1604.2892100417807</v>
      </c>
      <c r="E89" s="23">
        <v>0.028222531505999994</v>
      </c>
      <c r="F89" s="30">
        <v>0.030590401899353397</v>
      </c>
    </row>
    <row r="90" spans="1:6" ht="15.75">
      <c r="A90" s="7" t="s">
        <v>121</v>
      </c>
      <c r="B90" s="26" t="s">
        <v>214</v>
      </c>
      <c r="C90" s="22" t="s">
        <v>77</v>
      </c>
      <c r="D90" s="36">
        <f t="shared" si="3"/>
        <v>671.5629251337688</v>
      </c>
      <c r="E90" s="23">
        <v>0.011814082956</v>
      </c>
      <c r="F90" s="30">
        <v>0.012805284516008401</v>
      </c>
    </row>
    <row r="91" spans="1:6" ht="15.75">
      <c r="A91" s="7" t="s">
        <v>75</v>
      </c>
      <c r="B91" s="26" t="s">
        <v>215</v>
      </c>
      <c r="C91" s="22"/>
      <c r="D91" s="36"/>
      <c r="E91" s="8"/>
      <c r="F91" s="1"/>
    </row>
    <row r="92" spans="1:6" ht="15.75">
      <c r="A92" s="7" t="s">
        <v>216</v>
      </c>
      <c r="B92" s="26" t="s">
        <v>217</v>
      </c>
      <c r="C92" s="22" t="s">
        <v>77</v>
      </c>
      <c r="D92" s="36">
        <f>E92*E$2*4+F92*E$2*8</f>
        <v>205.19978267976265</v>
      </c>
      <c r="E92" s="23">
        <v>0.0036098586809999995</v>
      </c>
      <c r="F92" s="30">
        <v>0.0039127258243359</v>
      </c>
    </row>
    <row r="93" spans="1:6" ht="15.75">
      <c r="A93" s="7" t="s">
        <v>218</v>
      </c>
      <c r="B93" s="26" t="s">
        <v>220</v>
      </c>
      <c r="C93" s="22" t="s">
        <v>77</v>
      </c>
      <c r="D93" s="36">
        <f>E93*E$2*4+F93*E$2*8</f>
        <v>174.10890651616225</v>
      </c>
      <c r="E93" s="23">
        <v>0.0030629103959999996</v>
      </c>
      <c r="F93" s="30">
        <v>0.0033198885782244</v>
      </c>
    </row>
    <row r="94" spans="1:20" s="6" customFormat="1" ht="15.75">
      <c r="A94" s="7" t="s">
        <v>219</v>
      </c>
      <c r="B94" s="26" t="s">
        <v>222</v>
      </c>
      <c r="C94" s="22" t="s">
        <v>77</v>
      </c>
      <c r="D94" s="36">
        <f>E94*E$2*4+F94*E$2*8</f>
        <v>6.218175232720081</v>
      </c>
      <c r="E94" s="23">
        <v>0.000109389657</v>
      </c>
      <c r="F94" s="30">
        <v>0.0001185674492223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6" ht="15.75">
      <c r="A95" s="7" t="s">
        <v>221</v>
      </c>
      <c r="B95" s="26" t="s">
        <v>223</v>
      </c>
      <c r="C95" s="22" t="s">
        <v>77</v>
      </c>
      <c r="D95" s="36">
        <f>E95*E$2*4+F95*E$2*8</f>
        <v>31.090876163600402</v>
      </c>
      <c r="E95" s="23">
        <v>0.000546948285</v>
      </c>
      <c r="F95" s="30">
        <v>0.0005928372461115</v>
      </c>
    </row>
    <row r="96" spans="1:6" ht="15.75">
      <c r="A96" s="16" t="s">
        <v>224</v>
      </c>
      <c r="B96" s="17" t="s">
        <v>225</v>
      </c>
      <c r="C96" s="19"/>
      <c r="D96" s="8"/>
      <c r="E96" s="8"/>
      <c r="F96" s="1"/>
    </row>
    <row r="97" spans="1:6" ht="15.75">
      <c r="A97" s="7" t="s">
        <v>241</v>
      </c>
      <c r="B97" s="18" t="s">
        <v>226</v>
      </c>
      <c r="C97" s="19" t="s">
        <v>4</v>
      </c>
      <c r="D97" s="36">
        <f>E97*E$2*4+F97*E$2*8</f>
        <v>55030.85080957271</v>
      </c>
      <c r="E97" s="23">
        <v>0.9680984644499998</v>
      </c>
      <c r="F97" s="30">
        <v>1.049321925617355</v>
      </c>
    </row>
    <row r="98" spans="1:6" ht="15.75">
      <c r="A98" s="7" t="s">
        <v>242</v>
      </c>
      <c r="B98" s="18" t="s">
        <v>1</v>
      </c>
      <c r="C98" s="19"/>
      <c r="D98" s="36">
        <f>E98*E$2*4+F98*E$2*8</f>
        <v>76197.51930175186</v>
      </c>
      <c r="E98" s="38">
        <v>1.3404608568779999</v>
      </c>
      <c r="F98" s="30">
        <v>1.4529255227700641</v>
      </c>
    </row>
    <row r="99" spans="1:6" ht="15.75">
      <c r="A99" s="7" t="s">
        <v>243</v>
      </c>
      <c r="B99" s="18" t="s">
        <v>227</v>
      </c>
      <c r="C99" s="19"/>
      <c r="D99" s="36">
        <f>E99*E$2*4+F99*E$2*8</f>
        <v>48710.075685512755</v>
      </c>
      <c r="E99" s="23">
        <v>0.8569038781095</v>
      </c>
      <c r="F99" s="30">
        <v>0.9287981134828871</v>
      </c>
    </row>
    <row r="100" spans="1:6" ht="15.75">
      <c r="A100" s="7"/>
      <c r="B100" s="4" t="s">
        <v>81</v>
      </c>
      <c r="C100" s="1" t="s">
        <v>33</v>
      </c>
      <c r="D100" s="9">
        <f>SUM(D29:D71)+SUM(D73:D81)+D83+D84+SUM(D86:D95)+D97+D98+D99</f>
        <v>695355.1720904621</v>
      </c>
      <c r="E100" s="9">
        <f>SUM(E29:E71)+SUM(E73:E81)+E83+E84+SUM(E86:E95)+E97+E98+E99</f>
        <v>12.23261106537171</v>
      </c>
      <c r="F100" s="9">
        <f>SUM(F29:F71)+SUM(F73:F81)+F83+F84+SUM(F86:F95)+F97+F98+F99</f>
        <v>13.258963968954268</v>
      </c>
    </row>
    <row r="101" spans="1:4" ht="15.75">
      <c r="A101" s="46" t="s">
        <v>82</v>
      </c>
      <c r="B101" s="46"/>
      <c r="C101" s="46"/>
      <c r="D101" s="46"/>
    </row>
    <row r="102" spans="1:4" ht="15.75">
      <c r="A102" s="7" t="s">
        <v>83</v>
      </c>
      <c r="B102" s="1" t="s">
        <v>84</v>
      </c>
      <c r="C102" s="1" t="s">
        <v>85</v>
      </c>
      <c r="D102" s="40">
        <v>3</v>
      </c>
    </row>
    <row r="103" spans="1:4" ht="15.75">
      <c r="A103" s="7" t="s">
        <v>86</v>
      </c>
      <c r="B103" s="1" t="s">
        <v>87</v>
      </c>
      <c r="C103" s="1" t="s">
        <v>85</v>
      </c>
      <c r="D103" s="40">
        <v>2</v>
      </c>
    </row>
    <row r="104" spans="1:4" ht="15.75">
      <c r="A104" s="7" t="s">
        <v>88</v>
      </c>
      <c r="B104" s="1" t="s">
        <v>89</v>
      </c>
      <c r="C104" s="1" t="s">
        <v>85</v>
      </c>
      <c r="D104" s="1">
        <v>1</v>
      </c>
    </row>
    <row r="105" spans="1:4" ht="15.75">
      <c r="A105" s="7" t="s">
        <v>90</v>
      </c>
      <c r="B105" s="1" t="s">
        <v>91</v>
      </c>
      <c r="C105" s="1" t="s">
        <v>33</v>
      </c>
      <c r="D105" s="41">
        <v>-18336.04</v>
      </c>
    </row>
    <row r="106" spans="1:4" ht="15.75">
      <c r="A106" s="46" t="s">
        <v>92</v>
      </c>
      <c r="B106" s="46"/>
      <c r="C106" s="46"/>
      <c r="D106" s="46"/>
    </row>
    <row r="107" spans="1:4" ht="15.75">
      <c r="A107" s="7" t="s">
        <v>93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94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95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96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97</v>
      </c>
      <c r="B111" s="1" t="s">
        <v>98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61</v>
      </c>
      <c r="C112" s="1" t="s">
        <v>33</v>
      </c>
      <c r="D112" s="1">
        <v>0</v>
      </c>
    </row>
    <row r="113" spans="1:4" ht="15.75">
      <c r="A113" s="46" t="s">
        <v>100</v>
      </c>
      <c r="B113" s="46"/>
      <c r="C113" s="46"/>
      <c r="D113" s="46"/>
    </row>
    <row r="114" spans="1:4" ht="15.75">
      <c r="A114" s="7" t="s">
        <v>101</v>
      </c>
      <c r="B114" s="1" t="s">
        <v>84</v>
      </c>
      <c r="C114" s="1" t="s">
        <v>85</v>
      </c>
      <c r="D114" s="1">
        <v>0</v>
      </c>
    </row>
    <row r="115" spans="1:4" ht="15.75">
      <c r="A115" s="7" t="s">
        <v>102</v>
      </c>
      <c r="B115" s="1" t="s">
        <v>87</v>
      </c>
      <c r="C115" s="1" t="s">
        <v>85</v>
      </c>
      <c r="D115" s="1">
        <v>0</v>
      </c>
    </row>
    <row r="116" spans="1:4" ht="15.75">
      <c r="A116" s="7" t="s">
        <v>103</v>
      </c>
      <c r="B116" s="1" t="s">
        <v>104</v>
      </c>
      <c r="C116" s="1" t="s">
        <v>85</v>
      </c>
      <c r="D116" s="1">
        <v>0</v>
      </c>
    </row>
    <row r="117" spans="1:4" ht="15.75">
      <c r="A117" s="7" t="s">
        <v>105</v>
      </c>
      <c r="B117" s="1" t="s">
        <v>91</v>
      </c>
      <c r="C117" s="1" t="s">
        <v>33</v>
      </c>
      <c r="D117" s="1">
        <v>0</v>
      </c>
    </row>
    <row r="118" spans="1:4" ht="15.75">
      <c r="A118" s="46" t="s">
        <v>106</v>
      </c>
      <c r="B118" s="46"/>
      <c r="C118" s="46"/>
      <c r="D118" s="46"/>
    </row>
    <row r="119" spans="1:4" ht="15.75">
      <c r="A119" s="7" t="s">
        <v>107</v>
      </c>
      <c r="B119" s="1" t="s">
        <v>108</v>
      </c>
      <c r="C119" s="1" t="s">
        <v>85</v>
      </c>
      <c r="D119" s="42">
        <v>8</v>
      </c>
    </row>
    <row r="120" spans="1:4" ht="15.75">
      <c r="A120" s="7" t="s">
        <v>109</v>
      </c>
      <c r="B120" s="1" t="s">
        <v>110</v>
      </c>
      <c r="C120" s="1" t="s">
        <v>85</v>
      </c>
      <c r="D120" s="42">
        <v>4</v>
      </c>
    </row>
    <row r="121" spans="1:4" ht="31.5">
      <c r="A121" s="7" t="s">
        <v>111</v>
      </c>
      <c r="B121" s="1" t="s">
        <v>112</v>
      </c>
      <c r="C121" s="1" t="s">
        <v>33</v>
      </c>
      <c r="D121" s="43">
        <v>69300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2020-03-20T11:24:25Z</cp:lastPrinted>
  <dcterms:created xsi:type="dcterms:W3CDTF">2010-07-19T21:32:50Z</dcterms:created>
  <dcterms:modified xsi:type="dcterms:W3CDTF">2023-03-20T11:03:27Z</dcterms:modified>
  <cp:category/>
  <cp:version/>
  <cp:contentType/>
  <cp:contentStatus/>
</cp:coreProperties>
</file>