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форме'!$A$1:$D$130</definedName>
  </definedNames>
  <calcPr fullCalcOnLoad="1"/>
</workbook>
</file>

<file path=xl/sharedStrings.xml><?xml version="1.0" encoding="utf-8"?>
<sst xmlns="http://schemas.openxmlformats.org/spreadsheetml/2006/main" count="357" uniqueCount="251">
  <si>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</si>
  <si>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</si>
  <si>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</si>
  <si>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</si>
  <si>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</si>
  <si>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</si>
  <si>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</si>
  <si>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</si>
  <si>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</si>
  <si>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</si>
  <si>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</si>
  <si>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</si>
  <si>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</si>
  <si>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</si>
  <si>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</si>
  <si>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</si>
  <si>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</si>
  <si>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</si>
  <si>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</si>
  <si>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</si>
  <si>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</si>
  <si>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</si>
  <si>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</si>
  <si>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</si>
  <si>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</si>
  <si>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</si>
  <si>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</si>
  <si>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</si>
  <si>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</si>
  <si>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</si>
  <si>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</si>
  <si>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</si>
  <si>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</si>
  <si>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</si>
  <si>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</si>
  <si>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</si>
  <si>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</si>
  <si>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</si>
  <si>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</si>
  <si>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</si>
  <si>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</si>
  <si>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</si>
  <si>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</si>
  <si>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</si>
  <si>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</si>
  <si>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</si>
  <si>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</si>
  <si>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</si>
  <si>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</si>
  <si>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</si>
  <si>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</si>
  <si>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</si>
  <si>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</si>
  <si>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</si>
  <si>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</si>
  <si>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</si>
  <si>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</si>
  <si>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</si>
  <si>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</si>
  <si>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</si>
  <si>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</si>
  <si>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</si>
  <si>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</si>
  <si>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</si>
  <si>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</si>
  <si>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</si>
  <si>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</si>
  <si>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</si>
  <si>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</si>
  <si>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</si>
  <si>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</si>
  <si>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</si>
  <si>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</si>
  <si>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</si>
  <si>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</si>
  <si>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</si>
  <si>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</si>
  <si>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</si>
  <si>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</si>
  <si>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</si>
  <si>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</si>
  <si>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21.10</t>
  </si>
  <si>
    <t>21.11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</si>
  <si>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</si>
  <si>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</si>
  <si>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</si>
  <si>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</si>
  <si>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</si>
  <si>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</si>
  <si>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</si>
  <si>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</si>
  <si>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</si>
  <si>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</si>
  <si>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</si>
  <si>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</si>
  <si>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</si>
  <si>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</si>
  <si>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</si>
  <si>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</si>
  <si>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</si>
  <si>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</si>
  <si>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</si>
  <si>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</si>
  <si>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</si>
  <si>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</si>
  <si>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</si>
  <si>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</si>
  <si>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</si>
  <si>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</si>
  <si>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</si>
  <si>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</si>
  <si>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</si>
  <si>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</si>
  <si>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</si>
  <si>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</si>
  <si>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</si>
  <si>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</si>
  <si>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</si>
  <si>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</si>
  <si>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</si>
  <si>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</si>
  <si>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</si>
  <si>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Директор ООО "ГУК "Привокзальная"</t>
  </si>
  <si>
    <t>Ю.Д. Шкляров</t>
  </si>
  <si>
    <t>21.4</t>
  </si>
  <si>
    <t>25.4</t>
  </si>
  <si>
    <t>21.5</t>
  </si>
  <si>
    <t>25.5</t>
  </si>
  <si>
    <t>Отчет об исполнении управляющей организацией ООО "ГУК "Привокзальная" договора управления за 2020 год по дому № 4  ул. Желябова                                              в г. Липецке</t>
  </si>
  <si>
    <t>Периодичность</t>
  </si>
  <si>
    <t>Стоимость выполненных работ и услуг (руб.)</t>
  </si>
  <si>
    <t>01.09.21-31.12.21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</si>
  <si>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</si>
  <si>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</si>
  <si>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</si>
  <si>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</si>
  <si>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</si>
  <si>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</si>
  <si>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</si>
  <si>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</si>
  <si>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</si>
  <si>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</si>
  <si>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</si>
  <si>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</si>
  <si>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</si>
  <si>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</si>
  <si>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</si>
  <si>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</si>
  <si>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</si>
  <si>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</si>
  <si>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</si>
  <si>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</si>
  <si>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</si>
  <si>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</si>
  <si>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</si>
  <si>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</si>
  <si>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</si>
  <si>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</si>
  <si>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</si>
  <si>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</si>
  <si>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</si>
  <si>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</si>
  <si>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</si>
  <si>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</si>
  <si>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</si>
  <si>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</si>
  <si>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Измерение, испытание электропроводки</t>
  </si>
  <si>
    <t>21.26</t>
  </si>
  <si>
    <t>Ремонт контейнерных площадок</t>
  </si>
  <si>
    <t>21.27</t>
  </si>
  <si>
    <t>Объекты внешнего благоустройства (асфальтирование, зелёные насаждения)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</si>
  <si>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</si>
  <si>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</si>
  <si>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</si>
  <si>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</si>
  <si>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</si>
  <si>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</si>
  <si>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</si>
  <si>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21.31</t>
  </si>
  <si>
    <t>Поверка приборов учета тепловой энергии</t>
  </si>
  <si>
    <t>1 раз в 4 года</t>
  </si>
  <si>
    <t>21.32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</si>
  <si>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</si>
  <si>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</si>
  <si>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</si>
  <si>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</si>
  <si>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</si>
  <si>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</si>
  <si>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</si>
  <si>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</si>
  <si>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</si>
  <si>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</si>
  <si>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</si>
  <si>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</si>
  <si>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</si>
  <si>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</si>
  <si>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</si>
  <si>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</si>
  <si>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</si>
  <si>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</si>
  <si>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</si>
  <si>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</si>
  <si>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</si>
  <si>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</si>
  <si>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</si>
  <si>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</si>
  <si>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</si>
  <si>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</si>
  <si>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</si>
  <si>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</si>
  <si>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</si>
  <si>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</si>
  <si>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</si>
  <si>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</si>
  <si>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</si>
  <si>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</si>
  <si>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</si>
  <si>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</si>
  <si>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</si>
  <si>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</si>
  <si>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</si>
  <si>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</si>
  <si>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</si>
  <si>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</si>
  <si>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</si>
  <si>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</si>
  <si>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</si>
  <si>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</si>
  <si>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</si>
  <si>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</si>
  <si>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</si>
  <si>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</si>
  <si>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</si>
  <si>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</si>
  <si>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</si>
  <si>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</si>
  <si>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</si>
  <si>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</si>
  <si>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</si>
  <si>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25.6.4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</si>
  <si>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</si>
  <si>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</si>
  <si>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</si>
  <si>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</si>
  <si>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</si>
  <si>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</si>
  <si>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01.01.21-30.06.21</t>
  </si>
  <si>
    <t>01.07.21-31.08.21</t>
  </si>
  <si>
    <t>31.03.2022 г.</t>
  </si>
  <si>
    <t>01.01.2021 г.</t>
  </si>
  <si>
    <t>31.12.2021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</si>
</sst>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right" vertical="center" wrapText="1"/>
    </xf>
    <xf numFmtId="49" fontId="38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4" fontId="40" fillId="0" borderId="13" xfId="0" applyNumberFormat="1" applyFont="1" applyFill="1" applyBorder="1" applyAlignment="1">
      <alignment horizontal="center" vertical="center" wrapText="1"/>
    </xf>
    <xf numFmtId="4" fontId="40" fillId="0" borderId="13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left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left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43;&#1059;&#1050;\&#1059;&#1087;&#1088;&#1072;&#1074;&#1083;&#1077;&#1085;&#1080;&#1077;%20&#1059;&#1054;\&#1091;&#1083;.%20&#1046;&#1077;&#1083;&#1103;&#1073;&#1086;&#1074;&#1072;,%20&#1076;.%204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-242147.57980359963</v>
          </cell>
        </row>
        <row r="25">
          <cell r="D25">
            <v>132655.52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4 Пятилетка 5 с 01.04.2020"/>
      <sheetName val="Желябова 4 с 01.07.2021"/>
      <sheetName val="УК 2021"/>
      <sheetName val="УК 2020"/>
      <sheetName val="Лист2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Шкатова 4 с 01.04.2021"/>
      <sheetName val="Шкатова 4 с 01.04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CO123">
            <v>56540.04979272907</v>
          </cell>
        </row>
        <row r="124">
          <cell r="CO124">
            <v>63196.55329907269</v>
          </cell>
        </row>
        <row r="125">
          <cell r="CO125">
            <v>14737.741885347801</v>
          </cell>
        </row>
      </sheetData>
      <sheetData sheetId="1">
        <row r="123">
          <cell r="CO123">
            <v>80864.0748227775</v>
          </cell>
        </row>
        <row r="124">
          <cell r="CO124">
            <v>90366.42517806597</v>
          </cell>
        </row>
        <row r="125">
          <cell r="CO125">
            <v>21073.987443300004</v>
          </cell>
        </row>
      </sheetData>
      <sheetData sheetId="3">
        <row r="99">
          <cell r="C99">
            <v>28609.709672298675</v>
          </cell>
        </row>
        <row r="100">
          <cell r="C100">
            <v>31971.792979807284</v>
          </cell>
        </row>
        <row r="101">
          <cell r="C101">
            <v>7455.97675743954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8"/>
  <sheetViews>
    <sheetView tabSelected="1" view="pageBreakPreview" zoomScale="85" zoomScaleSheetLayoutView="85" zoomScalePageLayoutView="0" workbookViewId="0" topLeftCell="A1">
      <selection activeCell="D7" sqref="D7"/>
    </sheetView>
  </sheetViews>
  <sheetFormatPr defaultColWidth="9.140625" defaultRowHeight="15"/>
  <cols>
    <col min="1" max="1" width="10.421875" style="9" customWidth="1"/>
    <col min="2" max="2" width="62.421875" style="14" customWidth="1"/>
    <col min="3" max="3" width="24.28125" style="14" customWidth="1"/>
    <col min="4" max="4" width="62.7109375" style="14" customWidth="1"/>
    <col min="5" max="5" width="18.7109375" style="2" hidden="1" customWidth="1"/>
    <col min="6" max="7" width="17.8515625" style="14" hidden="1" customWidth="1"/>
    <col min="8" max="12" width="9.140625" style="14" hidden="1" customWidth="1"/>
    <col min="13" max="19" width="9.140625" style="14" customWidth="1"/>
    <col min="20" max="16384" width="9.140625" style="3" customWidth="1"/>
  </cols>
  <sheetData>
    <row r="1" ht="15.75">
      <c r="E1" s="2" t="s">
        <v>115</v>
      </c>
    </row>
    <row r="2" spans="1:19" s="6" customFormat="1" ht="33.75" customHeight="1">
      <c r="A2" s="38" t="s">
        <v>128</v>
      </c>
      <c r="B2" s="38"/>
      <c r="C2" s="38"/>
      <c r="D2" s="38"/>
      <c r="E2" s="2">
        <v>2723.3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248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249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250</v>
      </c>
    </row>
    <row r="8" spans="1:4" ht="42.75" customHeight="1">
      <c r="A8" s="36" t="s">
        <v>63</v>
      </c>
      <c r="B8" s="36"/>
      <c r="C8" s="36"/>
      <c r="D8" s="36"/>
    </row>
    <row r="9" spans="1:4" ht="15.75">
      <c r="A9" s="7" t="s">
        <v>17</v>
      </c>
      <c r="B9" s="1" t="s">
        <v>32</v>
      </c>
      <c r="C9" s="1" t="s">
        <v>33</v>
      </c>
      <c r="D9" s="24">
        <f>'[1]по форме'!$D$23</f>
        <v>0</v>
      </c>
    </row>
    <row r="10" spans="1:4" ht="31.5">
      <c r="A10" s="7" t="s">
        <v>18</v>
      </c>
      <c r="B10" s="1" t="s">
        <v>34</v>
      </c>
      <c r="C10" s="1" t="s">
        <v>33</v>
      </c>
      <c r="D10" s="24">
        <f>'[1]по форме'!$D$24</f>
        <v>-242147.57980359963</v>
      </c>
    </row>
    <row r="11" spans="1:4" ht="15.75">
      <c r="A11" s="7" t="s">
        <v>35</v>
      </c>
      <c r="B11" s="1" t="s">
        <v>36</v>
      </c>
      <c r="C11" s="1" t="s">
        <v>33</v>
      </c>
      <c r="D11" s="24">
        <f>'[1]по форме'!$D$25</f>
        <v>132655.52</v>
      </c>
    </row>
    <row r="12" spans="1:4" ht="31.5">
      <c r="A12" s="7" t="s">
        <v>37</v>
      </c>
      <c r="B12" s="1" t="s">
        <v>38</v>
      </c>
      <c r="C12" s="1" t="s">
        <v>33</v>
      </c>
      <c r="D12" s="24">
        <f>D13+D14+D15</f>
        <v>394816.3118308385</v>
      </c>
    </row>
    <row r="13" spans="1:4" ht="15.75">
      <c r="A13" s="7" t="s">
        <v>54</v>
      </c>
      <c r="B13" s="10" t="s">
        <v>39</v>
      </c>
      <c r="C13" s="1" t="s">
        <v>33</v>
      </c>
      <c r="D13" s="24">
        <f>'[2]ГУК 2020'!$CO$124+'[2]ГУК 2021'!$CO$124+'[2]Желябова 4 с 01.07.2021'!$C$100</f>
        <v>185534.77145694595</v>
      </c>
    </row>
    <row r="14" spans="1:4" ht="15.75">
      <c r="A14" s="7" t="s">
        <v>55</v>
      </c>
      <c r="B14" s="10" t="s">
        <v>40</v>
      </c>
      <c r="C14" s="1" t="s">
        <v>33</v>
      </c>
      <c r="D14" s="24">
        <f>'[2]ГУК 2020'!$CO$123+'[2]ГУК 2021'!$CO$123+'[2]Желябова 4 с 01.07.2021'!$C$99</f>
        <v>166013.83428780525</v>
      </c>
    </row>
    <row r="15" spans="1:4" ht="15.75">
      <c r="A15" s="7" t="s">
        <v>56</v>
      </c>
      <c r="B15" s="10" t="s">
        <v>41</v>
      </c>
      <c r="C15" s="1" t="s">
        <v>33</v>
      </c>
      <c r="D15" s="24">
        <f>'[2]ГУК 2020'!$CO$125+'[2]ГУК 2021'!$CO$125+'[2]Желябова 4 с 01.07.2021'!$C$101</f>
        <v>43267.706086087346</v>
      </c>
    </row>
    <row r="16" spans="1:6" ht="15.75">
      <c r="A16" s="10" t="s">
        <v>42</v>
      </c>
      <c r="B16" s="10" t="s">
        <v>43</v>
      </c>
      <c r="C16" s="10" t="s">
        <v>33</v>
      </c>
      <c r="D16" s="11">
        <f>D17</f>
        <v>382971.18183083844</v>
      </c>
      <c r="E16" s="2">
        <v>382971.18</v>
      </c>
      <c r="F16" s="2">
        <f>D16-E16</f>
        <v>0.0018308384460397065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D12-D25+D104+D120</f>
        <v>382971.18183083844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140823.6020272388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729.62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D22-D99</f>
        <v>-253993.13872334972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73305.35</v>
      </c>
      <c r="E25" s="2">
        <f>D25+F16</f>
        <v>73305.35183083845</v>
      </c>
    </row>
    <row r="26" spans="1:4" ht="35.25" customHeight="1">
      <c r="A26" s="36" t="s">
        <v>62</v>
      </c>
      <c r="B26" s="36"/>
      <c r="C26" s="36"/>
      <c r="D26" s="36"/>
    </row>
    <row r="27" spans="1:19" s="6" customFormat="1" ht="30" customHeight="1">
      <c r="A27" s="25" t="s">
        <v>22</v>
      </c>
      <c r="B27" s="4" t="s">
        <v>64</v>
      </c>
      <c r="C27" s="4" t="s">
        <v>129</v>
      </c>
      <c r="D27" s="17" t="s">
        <v>130</v>
      </c>
      <c r="E27" s="35" t="s">
        <v>246</v>
      </c>
      <c r="F27" s="35" t="s">
        <v>247</v>
      </c>
      <c r="G27" s="35" t="s">
        <v>131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7" ht="15.75">
      <c r="A28" s="25" t="s">
        <v>132</v>
      </c>
      <c r="B28" s="18" t="s">
        <v>133</v>
      </c>
      <c r="C28" s="1" t="s">
        <v>27</v>
      </c>
      <c r="D28" s="19" t="s">
        <v>27</v>
      </c>
      <c r="E28" s="35"/>
      <c r="F28" s="35"/>
      <c r="G28" s="35"/>
    </row>
    <row r="29" spans="1:7" ht="15.75">
      <c r="A29" s="7" t="s">
        <v>68</v>
      </c>
      <c r="B29" s="27" t="s">
        <v>134</v>
      </c>
      <c r="C29" s="28" t="s">
        <v>135</v>
      </c>
      <c r="D29" s="20">
        <f>E29*E$2*6+F29*E$2*2+G29*E$2*4</f>
        <v>1089.7784238950542</v>
      </c>
      <c r="E29" s="29">
        <v>0.03248436</v>
      </c>
      <c r="F29" s="30">
        <v>0.03447889970399999</v>
      </c>
      <c r="G29" s="29">
        <v>0.03407609363999999</v>
      </c>
    </row>
    <row r="30" spans="1:7" ht="15.75">
      <c r="A30" s="7" t="s">
        <v>70</v>
      </c>
      <c r="B30" s="27" t="s">
        <v>118</v>
      </c>
      <c r="C30" s="28" t="s">
        <v>135</v>
      </c>
      <c r="D30" s="20">
        <f aca="true" t="shared" si="0" ref="D30:D60">E30*E$2*6+F30*E$2*2+G30*E$2*4</f>
        <v>734.9931205222737</v>
      </c>
      <c r="E30" s="29">
        <v>0.021908840000000002</v>
      </c>
      <c r="F30" s="30">
        <v>0.023254042776</v>
      </c>
      <c r="G30" s="29">
        <v>0.02298237316</v>
      </c>
    </row>
    <row r="31" spans="1:7" ht="15.75">
      <c r="A31" s="7" t="s">
        <v>72</v>
      </c>
      <c r="B31" s="27" t="s">
        <v>136</v>
      </c>
      <c r="C31" s="28" t="s">
        <v>135</v>
      </c>
      <c r="D31" s="20">
        <f t="shared" si="0"/>
        <v>1988.181813526527</v>
      </c>
      <c r="E31" s="29">
        <v>0.05926417</v>
      </c>
      <c r="F31" s="30">
        <v>0.062902990038</v>
      </c>
      <c r="G31" s="29">
        <v>0.062168114329999996</v>
      </c>
    </row>
    <row r="32" spans="1:7" ht="15.75">
      <c r="A32" s="7" t="s">
        <v>124</v>
      </c>
      <c r="B32" s="27" t="s">
        <v>0</v>
      </c>
      <c r="C32" s="28" t="s">
        <v>135</v>
      </c>
      <c r="D32" s="20">
        <f t="shared" si="0"/>
        <v>20569.00280626856</v>
      </c>
      <c r="E32" s="29">
        <v>0.613125455</v>
      </c>
      <c r="F32" s="30">
        <v>0.650771357937</v>
      </c>
      <c r="G32" s="29">
        <v>0.643168602295</v>
      </c>
    </row>
    <row r="33" spans="1:19" s="6" customFormat="1" ht="15.75">
      <c r="A33" s="7" t="s">
        <v>126</v>
      </c>
      <c r="B33" s="27" t="s">
        <v>137</v>
      </c>
      <c r="C33" s="28" t="s">
        <v>135</v>
      </c>
      <c r="D33" s="20">
        <f t="shared" si="0"/>
        <v>2375.733912433736</v>
      </c>
      <c r="E33" s="29">
        <v>0.07081641</v>
      </c>
      <c r="F33" s="30">
        <v>0.07516453757399999</v>
      </c>
      <c r="G33" s="29">
        <v>0.07428641408999999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7" ht="15.75">
      <c r="A34" s="7" t="s">
        <v>75</v>
      </c>
      <c r="B34" s="27" t="s">
        <v>119</v>
      </c>
      <c r="C34" s="28" t="s">
        <v>135</v>
      </c>
      <c r="D34" s="20">
        <f t="shared" si="0"/>
        <v>12.711256888356</v>
      </c>
      <c r="E34" s="29">
        <v>0.0003789</v>
      </c>
      <c r="F34" s="30">
        <v>0.00040216445999999994</v>
      </c>
      <c r="G34" s="29">
        <v>0.00039746609999999995</v>
      </c>
    </row>
    <row r="35" spans="1:7" ht="15.75">
      <c r="A35" s="7" t="s">
        <v>77</v>
      </c>
      <c r="B35" s="27" t="s">
        <v>15</v>
      </c>
      <c r="C35" s="28" t="s">
        <v>135</v>
      </c>
      <c r="D35" s="20">
        <f t="shared" si="0"/>
        <v>6574.226753610811</v>
      </c>
      <c r="E35" s="29">
        <v>0.1959660275</v>
      </c>
      <c r="F35" s="30">
        <v>0.20799834158849997</v>
      </c>
      <c r="G35" s="29">
        <v>0.2055683628475</v>
      </c>
    </row>
    <row r="36" spans="1:7" ht="31.5">
      <c r="A36" s="7" t="s">
        <v>79</v>
      </c>
      <c r="B36" s="27" t="s">
        <v>138</v>
      </c>
      <c r="C36" s="28" t="s">
        <v>135</v>
      </c>
      <c r="D36" s="20">
        <f t="shared" si="0"/>
        <v>29.483054171603502</v>
      </c>
      <c r="E36" s="29">
        <v>0.0008788375</v>
      </c>
      <c r="F36" s="30">
        <v>0.0009327981224999999</v>
      </c>
      <c r="G36" s="29">
        <v>0.0009219005374999999</v>
      </c>
    </row>
    <row r="37" spans="1:7" ht="15.75">
      <c r="A37" s="7" t="s">
        <v>80</v>
      </c>
      <c r="B37" s="27" t="s">
        <v>139</v>
      </c>
      <c r="C37" s="28" t="s">
        <v>135</v>
      </c>
      <c r="D37" s="20">
        <f t="shared" si="0"/>
        <v>5070.3085184837355</v>
      </c>
      <c r="E37" s="29">
        <v>0.151136895</v>
      </c>
      <c r="F37" s="30">
        <v>0.16041670035299999</v>
      </c>
      <c r="G37" s="29">
        <v>0.158542602855</v>
      </c>
    </row>
    <row r="38" spans="1:7" ht="15.75">
      <c r="A38" s="7" t="s">
        <v>81</v>
      </c>
      <c r="B38" s="27" t="s">
        <v>140</v>
      </c>
      <c r="C38" s="28" t="s">
        <v>135</v>
      </c>
      <c r="D38" s="20">
        <f t="shared" si="0"/>
        <v>12352.41104458833</v>
      </c>
      <c r="E38" s="29">
        <v>0.36820344250000003</v>
      </c>
      <c r="F38" s="30">
        <v>0.3908111338695</v>
      </c>
      <c r="G38" s="29">
        <v>0.3862454111825</v>
      </c>
    </row>
    <row r="39" spans="1:7" ht="31.5">
      <c r="A39" s="7" t="s">
        <v>82</v>
      </c>
      <c r="B39" s="27" t="s">
        <v>142</v>
      </c>
      <c r="C39" s="28" t="s">
        <v>135</v>
      </c>
      <c r="D39" s="20">
        <f t="shared" si="0"/>
        <v>157.0546406650208</v>
      </c>
      <c r="E39" s="29">
        <v>0.00468152</v>
      </c>
      <c r="F39" s="30">
        <v>0.004968965327999999</v>
      </c>
      <c r="G39" s="29">
        <v>0.0049109144799999995</v>
      </c>
    </row>
    <row r="40" spans="1:7" ht="31.5">
      <c r="A40" s="7" t="s">
        <v>141</v>
      </c>
      <c r="B40" s="27" t="s">
        <v>144</v>
      </c>
      <c r="C40" s="28" t="s">
        <v>135</v>
      </c>
      <c r="D40" s="20">
        <f t="shared" si="0"/>
        <v>567.3104567367108</v>
      </c>
      <c r="E40" s="29">
        <v>0.0169105175</v>
      </c>
      <c r="F40" s="30">
        <v>0.0179488232745</v>
      </c>
      <c r="G40" s="29">
        <v>0.0177391328575</v>
      </c>
    </row>
    <row r="41" spans="1:7" ht="31.5">
      <c r="A41" s="7" t="s">
        <v>143</v>
      </c>
      <c r="B41" s="27" t="s">
        <v>146</v>
      </c>
      <c r="C41" s="28" t="s">
        <v>135</v>
      </c>
      <c r="D41" s="20">
        <f t="shared" si="0"/>
        <v>3403.862740420264</v>
      </c>
      <c r="E41" s="29">
        <v>0.101463105</v>
      </c>
      <c r="F41" s="30">
        <v>0.10769293964699998</v>
      </c>
      <c r="G41" s="29">
        <v>0.106434797145</v>
      </c>
    </row>
    <row r="42" spans="1:7" ht="15.75">
      <c r="A42" s="7" t="s">
        <v>145</v>
      </c>
      <c r="B42" s="27" t="s">
        <v>148</v>
      </c>
      <c r="C42" s="28" t="s">
        <v>135</v>
      </c>
      <c r="D42" s="20">
        <f t="shared" si="0"/>
        <v>6163.7943923045605</v>
      </c>
      <c r="E42" s="29">
        <v>0.1837317675</v>
      </c>
      <c r="F42" s="30">
        <v>0.19501289802449998</v>
      </c>
      <c r="G42" s="29">
        <v>0.1927346241075</v>
      </c>
    </row>
    <row r="43" spans="1:7" ht="15.75">
      <c r="A43" s="7" t="s">
        <v>147</v>
      </c>
      <c r="B43" s="27" t="s">
        <v>150</v>
      </c>
      <c r="C43" s="28" t="s">
        <v>135</v>
      </c>
      <c r="D43" s="20">
        <f t="shared" si="0"/>
        <v>11264.539309226528</v>
      </c>
      <c r="E43" s="29">
        <v>0.3357759175</v>
      </c>
      <c r="F43" s="30">
        <v>0.3563925588345</v>
      </c>
      <c r="G43" s="29">
        <v>0.3522289374575</v>
      </c>
    </row>
    <row r="44" spans="1:7" ht="15.75">
      <c r="A44" s="7" t="s">
        <v>149</v>
      </c>
      <c r="B44" s="27" t="s">
        <v>120</v>
      </c>
      <c r="C44" s="28" t="s">
        <v>135</v>
      </c>
      <c r="D44" s="20">
        <f t="shared" si="0"/>
        <v>6210.119861853236</v>
      </c>
      <c r="E44" s="29">
        <v>0.1851126475</v>
      </c>
      <c r="F44" s="30">
        <v>0.1964785640565</v>
      </c>
      <c r="G44" s="29">
        <v>0.19418316722749998</v>
      </c>
    </row>
    <row r="45" spans="1:7" ht="31.5">
      <c r="A45" s="7" t="s">
        <v>151</v>
      </c>
      <c r="B45" s="27" t="s">
        <v>153</v>
      </c>
      <c r="C45" s="28" t="s">
        <v>135</v>
      </c>
      <c r="D45" s="20">
        <f t="shared" si="0"/>
        <v>173.6145836667957</v>
      </c>
      <c r="E45" s="29">
        <v>0.0051751425</v>
      </c>
      <c r="F45" s="30">
        <v>0.0054928962495</v>
      </c>
      <c r="G45" s="29">
        <v>0.0054287244825</v>
      </c>
    </row>
    <row r="46" spans="1:7" ht="15.75">
      <c r="A46" s="7" t="s">
        <v>152</v>
      </c>
      <c r="B46" s="27" t="s">
        <v>155</v>
      </c>
      <c r="C46" s="28" t="s">
        <v>135</v>
      </c>
      <c r="D46" s="20">
        <f t="shared" si="0"/>
        <v>1489.0884354239934</v>
      </c>
      <c r="E46" s="29">
        <v>0.0443870825</v>
      </c>
      <c r="F46" s="30">
        <v>0.0471124493655</v>
      </c>
      <c r="G46" s="29">
        <v>0.0465620495425</v>
      </c>
    </row>
    <row r="47" spans="1:7" ht="15.75">
      <c r="A47" s="7" t="s">
        <v>154</v>
      </c>
      <c r="B47" s="27" t="s">
        <v>14</v>
      </c>
      <c r="C47" s="28" t="s">
        <v>135</v>
      </c>
      <c r="D47" s="20">
        <f t="shared" si="0"/>
        <v>24500.771107071632</v>
      </c>
      <c r="E47" s="29">
        <v>0.7303244875</v>
      </c>
      <c r="F47" s="30">
        <v>0.7751664110325</v>
      </c>
      <c r="G47" s="29">
        <v>0.7661103873874999</v>
      </c>
    </row>
    <row r="48" spans="1:7" ht="31.5">
      <c r="A48" s="7" t="s">
        <v>156</v>
      </c>
      <c r="B48" s="27" t="s">
        <v>158</v>
      </c>
      <c r="C48" s="28" t="s">
        <v>135</v>
      </c>
      <c r="D48" s="20">
        <f t="shared" si="0"/>
        <v>2537.74911516229</v>
      </c>
      <c r="E48" s="29">
        <v>0.0759705025</v>
      </c>
      <c r="F48" s="30">
        <v>0.08063509135349999</v>
      </c>
      <c r="G48" s="29">
        <v>0.0786930571225</v>
      </c>
    </row>
    <row r="49" spans="1:7" ht="31.5">
      <c r="A49" s="7" t="s">
        <v>157</v>
      </c>
      <c r="B49" s="27" t="s">
        <v>160</v>
      </c>
      <c r="C49" s="28" t="s">
        <v>135</v>
      </c>
      <c r="D49" s="20">
        <f t="shared" si="0"/>
        <v>5547.8633779698885</v>
      </c>
      <c r="E49" s="29">
        <v>0.1653719575</v>
      </c>
      <c r="F49" s="30">
        <v>0.17552579569049997</v>
      </c>
      <c r="G49" s="29">
        <v>0.17347518341749998</v>
      </c>
    </row>
    <row r="50" spans="1:7" ht="31.5">
      <c r="A50" s="7" t="s">
        <v>159</v>
      </c>
      <c r="B50" s="27" t="s">
        <v>162</v>
      </c>
      <c r="C50" s="28" t="s">
        <v>135</v>
      </c>
      <c r="D50" s="20">
        <f t="shared" si="0"/>
        <v>2026.8452198952764</v>
      </c>
      <c r="E50" s="29">
        <v>0.060416657500000005</v>
      </c>
      <c r="F50" s="30">
        <v>0.0641262402705</v>
      </c>
      <c r="G50" s="29">
        <v>0.0633770737175</v>
      </c>
    </row>
    <row r="51" spans="1:7" ht="31.5">
      <c r="A51" s="7" t="s">
        <v>161</v>
      </c>
      <c r="B51" s="27" t="s">
        <v>164</v>
      </c>
      <c r="C51" s="28" t="s">
        <v>135</v>
      </c>
      <c r="D51" s="20">
        <f t="shared" si="0"/>
        <v>3922.9410390750463</v>
      </c>
      <c r="E51" s="29">
        <v>0.11693590749999999</v>
      </c>
      <c r="F51" s="30">
        <v>0.12411577222049998</v>
      </c>
      <c r="G51" s="29">
        <v>0.12266576696749998</v>
      </c>
    </row>
    <row r="52" spans="1:7" ht="15.75">
      <c r="A52" s="7" t="s">
        <v>163</v>
      </c>
      <c r="B52" s="27" t="s">
        <v>166</v>
      </c>
      <c r="C52" s="28" t="s">
        <v>135</v>
      </c>
      <c r="D52" s="20">
        <f t="shared" si="0"/>
        <v>11223.827978136875</v>
      </c>
      <c r="E52" s="29">
        <v>0.33456238499999996</v>
      </c>
      <c r="F52" s="30">
        <v>0.3551045154389999</v>
      </c>
      <c r="G52" s="29">
        <v>0.35095594186499995</v>
      </c>
    </row>
    <row r="53" spans="1:7" ht="15.75">
      <c r="A53" s="7" t="s">
        <v>165</v>
      </c>
      <c r="B53" s="27" t="s">
        <v>116</v>
      </c>
      <c r="C53" s="28" t="s">
        <v>78</v>
      </c>
      <c r="D53" s="20">
        <f t="shared" si="0"/>
        <v>2814.2722750820185</v>
      </c>
      <c r="E53" s="29">
        <v>0.08388846</v>
      </c>
      <c r="F53" s="30">
        <v>0.08903921144399998</v>
      </c>
      <c r="G53" s="29">
        <v>0.08799899453999999</v>
      </c>
    </row>
    <row r="54" spans="1:7" ht="15.75">
      <c r="A54" s="7" t="s">
        <v>167</v>
      </c>
      <c r="B54" s="27" t="s">
        <v>168</v>
      </c>
      <c r="C54" s="28" t="s">
        <v>135</v>
      </c>
      <c r="D54" s="20">
        <f t="shared" si="0"/>
        <v>797.5254426036026</v>
      </c>
      <c r="E54" s="29">
        <v>0.023772817499999998</v>
      </c>
      <c r="F54" s="30">
        <v>0.025232468494499994</v>
      </c>
      <c r="G54" s="29">
        <v>0.024937685557499995</v>
      </c>
    </row>
    <row r="55" spans="1:7" ht="31.5">
      <c r="A55" s="7" t="s">
        <v>169</v>
      </c>
      <c r="B55" s="27" t="s">
        <v>170</v>
      </c>
      <c r="C55" s="28" t="s">
        <v>135</v>
      </c>
      <c r="D55" s="20">
        <f t="shared" si="0"/>
        <v>10190.438102160444</v>
      </c>
      <c r="E55" s="29">
        <v>0.3037588675</v>
      </c>
      <c r="F55" s="30">
        <v>0.32240966196449994</v>
      </c>
      <c r="G55" s="29">
        <v>0.3186430520074999</v>
      </c>
    </row>
    <row r="56" spans="1:7" ht="15.75">
      <c r="A56" s="7" t="s">
        <v>171</v>
      </c>
      <c r="B56" s="27" t="s">
        <v>172</v>
      </c>
      <c r="C56" s="28" t="s">
        <v>173</v>
      </c>
      <c r="D56" s="20">
        <f t="shared" si="0"/>
        <v>8414.145879153431</v>
      </c>
      <c r="E56" s="29">
        <v>0.25081075</v>
      </c>
      <c r="F56" s="30">
        <v>0.26621053005</v>
      </c>
      <c r="G56" s="29">
        <v>0.26310047675000003</v>
      </c>
    </row>
    <row r="57" spans="1:7" ht="31.5">
      <c r="A57" s="7" t="s">
        <v>174</v>
      </c>
      <c r="B57" s="27" t="s">
        <v>175</v>
      </c>
      <c r="C57" s="28" t="s">
        <v>6</v>
      </c>
      <c r="D57" s="20">
        <f t="shared" si="0"/>
        <v>4587.845701476801</v>
      </c>
      <c r="E57" s="29">
        <v>0.13675553499999998</v>
      </c>
      <c r="F57" s="30">
        <v>0.14515232484899998</v>
      </c>
      <c r="G57" s="29">
        <v>0.14345655621499998</v>
      </c>
    </row>
    <row r="58" spans="1:7" ht="15.75">
      <c r="A58" s="7" t="s">
        <v>176</v>
      </c>
      <c r="B58" s="27" t="s">
        <v>177</v>
      </c>
      <c r="C58" s="28" t="s">
        <v>6</v>
      </c>
      <c r="D58" s="20">
        <f t="shared" si="0"/>
        <v>3371.943362011726</v>
      </c>
      <c r="E58" s="29">
        <v>0.100511645</v>
      </c>
      <c r="F58" s="30">
        <v>0.10668306000299999</v>
      </c>
      <c r="G58" s="29">
        <v>0.105436715605</v>
      </c>
    </row>
    <row r="59" spans="1:19" s="6" customFormat="1" ht="24.75" customHeight="1">
      <c r="A59" s="7" t="s">
        <v>178</v>
      </c>
      <c r="B59" s="27" t="s">
        <v>179</v>
      </c>
      <c r="C59" s="28" t="s">
        <v>180</v>
      </c>
      <c r="D59" s="20">
        <f t="shared" si="0"/>
        <v>3693.644088427869</v>
      </c>
      <c r="E59" s="29">
        <v>0.1101009725</v>
      </c>
      <c r="F59" s="30">
        <v>0.1168611722115</v>
      </c>
      <c r="G59" s="29">
        <v>0.1154959201525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7" ht="15.75">
      <c r="A60" s="7" t="s">
        <v>181</v>
      </c>
      <c r="B60" s="27" t="s">
        <v>182</v>
      </c>
      <c r="C60" s="28" t="s">
        <v>180</v>
      </c>
      <c r="D60" s="20">
        <f t="shared" si="0"/>
        <v>2380.50063376687</v>
      </c>
      <c r="E60" s="29">
        <v>0.07095849750000001</v>
      </c>
      <c r="F60" s="30">
        <v>0.0753153492465</v>
      </c>
      <c r="G60" s="29">
        <v>0.07443546387750001</v>
      </c>
    </row>
    <row r="61" spans="1:7" ht="15.75">
      <c r="A61" s="25" t="s">
        <v>183</v>
      </c>
      <c r="B61" s="21" t="s">
        <v>184</v>
      </c>
      <c r="C61" s="1" t="s">
        <v>27</v>
      </c>
      <c r="D61" s="19" t="s">
        <v>27</v>
      </c>
      <c r="E61" s="29"/>
      <c r="F61" s="30"/>
      <c r="G61" s="29"/>
    </row>
    <row r="62" spans="1:7" ht="31.5">
      <c r="A62" s="7" t="s">
        <v>185</v>
      </c>
      <c r="B62" s="27" t="s">
        <v>186</v>
      </c>
      <c r="C62" s="1" t="s">
        <v>27</v>
      </c>
      <c r="D62" s="19" t="s">
        <v>27</v>
      </c>
      <c r="E62" s="29"/>
      <c r="F62" s="30"/>
      <c r="G62" s="29"/>
    </row>
    <row r="63" spans="1:7" ht="31.5">
      <c r="A63" s="7" t="s">
        <v>187</v>
      </c>
      <c r="B63" s="27" t="s">
        <v>8</v>
      </c>
      <c r="C63" s="31" t="s">
        <v>188</v>
      </c>
      <c r="D63" s="20">
        <f aca="true" t="shared" si="1" ref="D63:D70">E63*E$2*6+F63*E$2*2+G63*E$2*4</f>
        <v>5614.1384590239</v>
      </c>
      <c r="E63" s="29">
        <v>0.1673475</v>
      </c>
      <c r="F63" s="30">
        <v>0.1776226365</v>
      </c>
      <c r="G63" s="29">
        <v>0.1755475275</v>
      </c>
    </row>
    <row r="64" spans="1:7" ht="31.5">
      <c r="A64" s="7" t="s">
        <v>189</v>
      </c>
      <c r="B64" s="27" t="s">
        <v>190</v>
      </c>
      <c r="C64" s="31" t="s">
        <v>11</v>
      </c>
      <c r="D64" s="20">
        <f t="shared" si="1"/>
        <v>10628.0231205421</v>
      </c>
      <c r="E64" s="29">
        <v>0.3168025</v>
      </c>
      <c r="F64" s="30">
        <v>0.3362541735</v>
      </c>
      <c r="G64" s="29">
        <v>0.3323258225</v>
      </c>
    </row>
    <row r="65" spans="1:19" s="6" customFormat="1" ht="27.75" customHeight="1">
      <c r="A65" s="7" t="s">
        <v>191</v>
      </c>
      <c r="B65" s="27" t="s">
        <v>192</v>
      </c>
      <c r="C65" s="31" t="s">
        <v>10</v>
      </c>
      <c r="D65" s="20">
        <f t="shared" si="1"/>
        <v>2718.7966122317002</v>
      </c>
      <c r="E65" s="29">
        <v>0.0810425</v>
      </c>
      <c r="F65" s="30">
        <v>0.08601850949999999</v>
      </c>
      <c r="G65" s="29">
        <v>0.0850135825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7" ht="15.75">
      <c r="A66" s="7" t="s">
        <v>193</v>
      </c>
      <c r="B66" s="27" t="s">
        <v>13</v>
      </c>
      <c r="C66" s="31" t="s">
        <v>10</v>
      </c>
      <c r="D66" s="20">
        <f t="shared" si="1"/>
        <v>5578.8294121118</v>
      </c>
      <c r="E66" s="29">
        <v>0.166295</v>
      </c>
      <c r="F66" s="30">
        <v>0.17650551299999998</v>
      </c>
      <c r="G66" s="29">
        <v>0.174443455</v>
      </c>
    </row>
    <row r="67" spans="1:7" ht="15.75">
      <c r="A67" s="7" t="s">
        <v>194</v>
      </c>
      <c r="B67" s="27" t="s">
        <v>121</v>
      </c>
      <c r="C67" s="31" t="s">
        <v>135</v>
      </c>
      <c r="D67" s="20">
        <f t="shared" si="1"/>
        <v>1447.6709233961</v>
      </c>
      <c r="E67" s="29">
        <v>0.0431525</v>
      </c>
      <c r="F67" s="30">
        <v>0.0458020635</v>
      </c>
      <c r="G67" s="29">
        <v>0.0452669725</v>
      </c>
    </row>
    <row r="68" spans="1:7" ht="31.5">
      <c r="A68" s="7" t="s">
        <v>195</v>
      </c>
      <c r="B68" s="27" t="s">
        <v>196</v>
      </c>
      <c r="C68" s="31" t="s">
        <v>135</v>
      </c>
      <c r="D68" s="20">
        <f t="shared" si="1"/>
        <v>7626.7541330136</v>
      </c>
      <c r="E68" s="29">
        <v>0.22734</v>
      </c>
      <c r="F68" s="30">
        <v>0.24129867599999996</v>
      </c>
      <c r="G68" s="29">
        <v>0.23847965999999998</v>
      </c>
    </row>
    <row r="69" spans="1:7" ht="15.75">
      <c r="A69" s="7" t="s">
        <v>197</v>
      </c>
      <c r="B69" s="27" t="s">
        <v>198</v>
      </c>
      <c r="C69" s="31" t="s">
        <v>9</v>
      </c>
      <c r="D69" s="20">
        <f t="shared" si="1"/>
        <v>1553.5980641324</v>
      </c>
      <c r="E69" s="29">
        <v>0.04631</v>
      </c>
      <c r="F69" s="30">
        <v>0.04915343399999999</v>
      </c>
      <c r="G69" s="29">
        <v>0.048579189999999994</v>
      </c>
    </row>
    <row r="70" spans="1:7" ht="15.75">
      <c r="A70" s="7" t="s">
        <v>199</v>
      </c>
      <c r="B70" s="27" t="s">
        <v>200</v>
      </c>
      <c r="C70" s="31" t="s">
        <v>7</v>
      </c>
      <c r="D70" s="20">
        <f t="shared" si="1"/>
        <v>1200.5075950114</v>
      </c>
      <c r="E70" s="29">
        <v>0.035785000000000004</v>
      </c>
      <c r="F70" s="30">
        <v>0.037982199</v>
      </c>
      <c r="G70" s="29">
        <v>0.037538465</v>
      </c>
    </row>
    <row r="71" spans="1:19" s="6" customFormat="1" ht="33.75" customHeight="1">
      <c r="A71" s="7" t="s">
        <v>71</v>
      </c>
      <c r="B71" s="27" t="s">
        <v>201</v>
      </c>
      <c r="C71" s="1" t="s">
        <v>27</v>
      </c>
      <c r="D71" s="19" t="s">
        <v>27</v>
      </c>
      <c r="E71" s="29"/>
      <c r="F71" s="30"/>
      <c r="G71" s="29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7" ht="15.75">
      <c r="A72" s="7" t="s">
        <v>202</v>
      </c>
      <c r="B72" s="27" t="s">
        <v>203</v>
      </c>
      <c r="C72" s="31" t="s">
        <v>11</v>
      </c>
      <c r="D72" s="20">
        <f aca="true" t="shared" si="2" ref="D72:D77">E72*E$2*6+F72*E$2*2+G72*E$2*4</f>
        <v>9462.8245724428</v>
      </c>
      <c r="E72" s="29">
        <v>0.28207</v>
      </c>
      <c r="F72" s="30">
        <v>0.29938909799999996</v>
      </c>
      <c r="G72" s="29">
        <v>0.29589142999999996</v>
      </c>
    </row>
    <row r="73" spans="1:7" ht="15.75">
      <c r="A73" s="7" t="s">
        <v>204</v>
      </c>
      <c r="B73" s="27" t="s">
        <v>205</v>
      </c>
      <c r="C73" s="31" t="s">
        <v>11</v>
      </c>
      <c r="D73" s="20">
        <f t="shared" si="2"/>
        <v>22668.408117568204</v>
      </c>
      <c r="E73" s="29">
        <v>0.675705</v>
      </c>
      <c r="F73" s="30">
        <v>0.717193287</v>
      </c>
      <c r="G73" s="29">
        <v>0.708814545</v>
      </c>
    </row>
    <row r="74" spans="1:7" ht="15.75">
      <c r="A74" s="7" t="s">
        <v>206</v>
      </c>
      <c r="B74" s="27" t="s">
        <v>117</v>
      </c>
      <c r="C74" s="31" t="s">
        <v>207</v>
      </c>
      <c r="D74" s="20">
        <f t="shared" si="2"/>
        <v>2012.6156739897</v>
      </c>
      <c r="E74" s="29">
        <v>0.059992500000000004</v>
      </c>
      <c r="F74" s="30">
        <v>0.0636760395</v>
      </c>
      <c r="G74" s="29">
        <v>0.0629321325</v>
      </c>
    </row>
    <row r="75" spans="1:7" ht="15.75">
      <c r="A75" s="7" t="s">
        <v>208</v>
      </c>
      <c r="B75" s="27" t="s">
        <v>209</v>
      </c>
      <c r="C75" s="31" t="s">
        <v>9</v>
      </c>
      <c r="D75" s="20">
        <f t="shared" si="2"/>
        <v>847.4171258904</v>
      </c>
      <c r="E75" s="29">
        <v>0.02526</v>
      </c>
      <c r="F75" s="30">
        <v>0.026810964</v>
      </c>
      <c r="G75" s="29">
        <v>0.02649774</v>
      </c>
    </row>
    <row r="76" spans="1:7" ht="15.75">
      <c r="A76" s="7" t="s">
        <v>210</v>
      </c>
      <c r="B76" s="27" t="s">
        <v>211</v>
      </c>
      <c r="C76" s="31" t="s">
        <v>12</v>
      </c>
      <c r="D76" s="20">
        <f t="shared" si="2"/>
        <v>10027.769323036398</v>
      </c>
      <c r="E76" s="29">
        <v>0.29890999999999995</v>
      </c>
      <c r="F76" s="30">
        <v>0.3172630739999999</v>
      </c>
      <c r="G76" s="29">
        <v>0.3135565899999999</v>
      </c>
    </row>
    <row r="77" spans="1:19" s="6" customFormat="1" ht="15.75">
      <c r="A77" s="7" t="s">
        <v>212</v>
      </c>
      <c r="B77" s="27" t="s">
        <v>213</v>
      </c>
      <c r="C77" s="31" t="s">
        <v>11</v>
      </c>
      <c r="D77" s="20">
        <f t="shared" si="2"/>
        <v>423.7085629452</v>
      </c>
      <c r="E77" s="29">
        <v>0.01263</v>
      </c>
      <c r="F77" s="30">
        <v>0.013405482</v>
      </c>
      <c r="G77" s="29">
        <v>0.01324887</v>
      </c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7" ht="15.75">
      <c r="A78" s="25" t="s">
        <v>214</v>
      </c>
      <c r="B78" s="21" t="s">
        <v>215</v>
      </c>
      <c r="C78" s="1" t="s">
        <v>27</v>
      </c>
      <c r="D78" s="19" t="s">
        <v>27</v>
      </c>
      <c r="E78" s="29"/>
      <c r="F78" s="30"/>
      <c r="G78" s="29"/>
    </row>
    <row r="79" spans="1:7" ht="15.75">
      <c r="A79" s="7" t="s">
        <v>65</v>
      </c>
      <c r="B79" s="32" t="s">
        <v>2</v>
      </c>
      <c r="C79" s="28" t="s">
        <v>216</v>
      </c>
      <c r="D79" s="20">
        <f>E79*E$2*6+F79*E$2*2+G79*E$2*4</f>
        <v>2093.932409028266</v>
      </c>
      <c r="E79" s="29">
        <v>0.0624164075</v>
      </c>
      <c r="F79" s="30">
        <v>0.06624877492049999</v>
      </c>
      <c r="G79" s="29">
        <v>0.06547481146749999</v>
      </c>
    </row>
    <row r="80" spans="1:7" ht="15.75">
      <c r="A80" s="7" t="s">
        <v>217</v>
      </c>
      <c r="B80" s="32" t="s">
        <v>3</v>
      </c>
      <c r="C80" s="28" t="s">
        <v>135</v>
      </c>
      <c r="D80" s="20">
        <f>E80*E$2*6+F80*E$2*2+G80*E$2*4</f>
        <v>1050.6206908695356</v>
      </c>
      <c r="E80" s="29">
        <v>0.0313171375</v>
      </c>
      <c r="F80" s="30">
        <v>0.0332400097425</v>
      </c>
      <c r="G80" s="29">
        <v>0.0328516772375</v>
      </c>
    </row>
    <row r="81" spans="1:7" ht="31.5">
      <c r="A81" s="25" t="s">
        <v>218</v>
      </c>
      <c r="B81" s="21" t="s">
        <v>219</v>
      </c>
      <c r="C81" s="1" t="s">
        <v>27</v>
      </c>
      <c r="D81" s="19" t="s">
        <v>27</v>
      </c>
      <c r="E81" s="29"/>
      <c r="F81" s="30"/>
      <c r="G81" s="29"/>
    </row>
    <row r="82" spans="1:7" ht="31.5">
      <c r="A82" s="7" t="s">
        <v>66</v>
      </c>
      <c r="B82" s="33" t="s">
        <v>220</v>
      </c>
      <c r="C82" s="34" t="s">
        <v>221</v>
      </c>
      <c r="D82" s="20">
        <f>E82*E$2*6+F82*E$2*2+G82*E$2*4</f>
        <v>687.1846710032902</v>
      </c>
      <c r="E82" s="29">
        <v>0.020483755</v>
      </c>
      <c r="F82" s="30">
        <v>0.021741457556999997</v>
      </c>
      <c r="G82" s="29">
        <v>0.021487458994999997</v>
      </c>
    </row>
    <row r="83" spans="1:19" s="6" customFormat="1" ht="15.75">
      <c r="A83" s="7" t="s">
        <v>222</v>
      </c>
      <c r="B83" s="33" t="s">
        <v>223</v>
      </c>
      <c r="C83" s="31" t="s">
        <v>135</v>
      </c>
      <c r="D83" s="20">
        <f>E83*E$2*6+F83*E$2*2+G83*E$2*4</f>
        <v>2200.8482030781042</v>
      </c>
      <c r="E83" s="29">
        <v>0.06560337749999999</v>
      </c>
      <c r="F83" s="30">
        <v>0.06963142487849998</v>
      </c>
      <c r="G83" s="29">
        <v>0.06881794299749998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1:7" ht="15.75">
      <c r="A84" s="25" t="s">
        <v>224</v>
      </c>
      <c r="B84" s="21" t="s">
        <v>225</v>
      </c>
      <c r="C84" s="1" t="s">
        <v>27</v>
      </c>
      <c r="D84" s="19" t="s">
        <v>27</v>
      </c>
      <c r="E84" s="29"/>
      <c r="F84" s="30"/>
      <c r="G84" s="29"/>
    </row>
    <row r="85" spans="1:7" ht="31.5">
      <c r="A85" s="7" t="s">
        <v>67</v>
      </c>
      <c r="B85" s="27" t="s">
        <v>226</v>
      </c>
      <c r="C85" s="31" t="s">
        <v>5</v>
      </c>
      <c r="D85" s="20">
        <f>E85*E$2*6+F85*E$2*2+G85*E$2*4</f>
        <v>25101.20144981189</v>
      </c>
      <c r="E85" s="29">
        <v>0.74822225</v>
      </c>
      <c r="F85" s="30">
        <v>0.7941630961499999</v>
      </c>
      <c r="G85" s="29">
        <v>0.7848851402499999</v>
      </c>
    </row>
    <row r="86" spans="1:7" ht="31.5">
      <c r="A86" s="7" t="s">
        <v>227</v>
      </c>
      <c r="B86" s="27" t="s">
        <v>228</v>
      </c>
      <c r="C86" s="31" t="s">
        <v>10</v>
      </c>
      <c r="D86" s="20">
        <f>E86*E$2*6+F86*E$2*2+G86*E$2*4</f>
        <v>10024.23841834519</v>
      </c>
      <c r="E86" s="29">
        <v>0.29880475</v>
      </c>
      <c r="F86" s="30">
        <v>0.31715136164999996</v>
      </c>
      <c r="G86" s="29">
        <v>0.31344618274999997</v>
      </c>
    </row>
    <row r="87" spans="1:7" ht="15.75">
      <c r="A87" s="7" t="s">
        <v>73</v>
      </c>
      <c r="B87" s="27" t="s">
        <v>229</v>
      </c>
      <c r="C87" s="31" t="s">
        <v>6</v>
      </c>
      <c r="D87" s="20">
        <f>E87*E$2*6+F87*E$2*2+G87*E$2*4</f>
        <v>1906.6885332534</v>
      </c>
      <c r="E87" s="29">
        <v>0.056835</v>
      </c>
      <c r="F87" s="30">
        <v>0.06032466899999999</v>
      </c>
      <c r="G87" s="29">
        <v>0.059619914999999996</v>
      </c>
    </row>
    <row r="88" spans="1:7" ht="15.75">
      <c r="A88" s="7" t="s">
        <v>125</v>
      </c>
      <c r="B88" s="27" t="s">
        <v>230</v>
      </c>
      <c r="C88" s="31" t="s">
        <v>12</v>
      </c>
      <c r="D88" s="20">
        <f>E88*E$2*6+F88*E$2*2+G88*E$2*4</f>
        <v>910.97341033218</v>
      </c>
      <c r="E88" s="29">
        <v>0.027154499999999998</v>
      </c>
      <c r="F88" s="30">
        <v>0.028821786299999996</v>
      </c>
      <c r="G88" s="29">
        <v>0.028485070499999997</v>
      </c>
    </row>
    <row r="89" spans="1:19" s="6" customFormat="1" ht="15.75">
      <c r="A89" s="7" t="s">
        <v>127</v>
      </c>
      <c r="B89" s="27" t="s">
        <v>231</v>
      </c>
      <c r="C89" s="31" t="s">
        <v>78</v>
      </c>
      <c r="D89" s="20">
        <f>E89*E$2*6+F89*E$2*2+G89*E$2*4</f>
        <v>381.33770665068005</v>
      </c>
      <c r="E89" s="29">
        <v>0.011367</v>
      </c>
      <c r="F89" s="30">
        <v>0.012064933799999998</v>
      </c>
      <c r="G89" s="29">
        <v>0.011923982999999999</v>
      </c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1:7" ht="15.75">
      <c r="A90" s="7" t="s">
        <v>76</v>
      </c>
      <c r="B90" s="27" t="s">
        <v>232</v>
      </c>
      <c r="C90" s="1" t="s">
        <v>27</v>
      </c>
      <c r="D90" s="19" t="s">
        <v>27</v>
      </c>
      <c r="E90" s="29"/>
      <c r="F90" s="30"/>
      <c r="G90" s="29"/>
    </row>
    <row r="91" spans="1:7" ht="15.75">
      <c r="A91" s="7" t="s">
        <v>233</v>
      </c>
      <c r="B91" s="32" t="s">
        <v>234</v>
      </c>
      <c r="C91" s="31" t="s">
        <v>78</v>
      </c>
      <c r="D91" s="20">
        <f>E91*E$2*6+F91*E$2*2+G91*E$2*4</f>
        <v>116.51985480993</v>
      </c>
      <c r="E91" s="29">
        <v>0.0034732499999999998</v>
      </c>
      <c r="F91" s="30">
        <v>0.0036865075499999994</v>
      </c>
      <c r="G91" s="29">
        <v>0.0036434392499999995</v>
      </c>
    </row>
    <row r="92" spans="1:7" ht="15.75">
      <c r="A92" s="7" t="s">
        <v>235</v>
      </c>
      <c r="B92" s="32" t="s">
        <v>236</v>
      </c>
      <c r="C92" s="28" t="s">
        <v>78</v>
      </c>
      <c r="D92" s="20">
        <f>E92*E$2*6+F92*E$2*2+G92*E$2*4</f>
        <v>98.86533135388</v>
      </c>
      <c r="E92" s="29">
        <v>0.002947</v>
      </c>
      <c r="F92" s="30">
        <v>0.0031279458</v>
      </c>
      <c r="G92" s="29">
        <v>0.003091403</v>
      </c>
    </row>
    <row r="93" spans="1:7" ht="15.75">
      <c r="A93" s="7" t="s">
        <v>237</v>
      </c>
      <c r="B93" s="32" t="s">
        <v>238</v>
      </c>
      <c r="C93" s="28" t="s">
        <v>78</v>
      </c>
      <c r="D93" s="20">
        <f>E93*E$2*6+F93*E$2*2+G93*E$2*4</f>
        <v>3.5309046912100004</v>
      </c>
      <c r="E93" s="29">
        <v>0.00010525000000000001</v>
      </c>
      <c r="F93" s="30">
        <v>0.00011171235</v>
      </c>
      <c r="G93" s="29">
        <v>0.00011040725</v>
      </c>
    </row>
    <row r="94" spans="1:7" ht="15.75">
      <c r="A94" s="7" t="s">
        <v>239</v>
      </c>
      <c r="B94" s="32" t="s">
        <v>240</v>
      </c>
      <c r="C94" s="28" t="s">
        <v>78</v>
      </c>
      <c r="D94" s="20">
        <f>E94*E$2*6+F94*E$2*2+G94*E$2*4</f>
        <v>17.65452345605</v>
      </c>
      <c r="E94" s="29">
        <v>0.00052625</v>
      </c>
      <c r="F94" s="30">
        <v>0.00055856175</v>
      </c>
      <c r="G94" s="29">
        <v>0.00055203625</v>
      </c>
    </row>
    <row r="95" spans="1:7" ht="15.75">
      <c r="A95" s="25" t="s">
        <v>241</v>
      </c>
      <c r="B95" s="21" t="s">
        <v>242</v>
      </c>
      <c r="C95" s="1" t="s">
        <v>27</v>
      </c>
      <c r="D95" s="19" t="s">
        <v>27</v>
      </c>
      <c r="E95" s="29"/>
      <c r="F95" s="30"/>
      <c r="G95" s="29"/>
    </row>
    <row r="96" spans="1:7" ht="15.75">
      <c r="A96" s="7" t="s">
        <v>69</v>
      </c>
      <c r="B96" s="32" t="s">
        <v>243</v>
      </c>
      <c r="C96" s="28" t="s">
        <v>4</v>
      </c>
      <c r="D96" s="20">
        <f>E96*E$2*6+F96*E$2*2+G96*E$2*4</f>
        <v>31248.5065172085</v>
      </c>
      <c r="E96" s="29">
        <v>0.9314625</v>
      </c>
      <c r="F96" s="30">
        <v>0.9886542974999999</v>
      </c>
      <c r="G96" s="29">
        <v>0.9771041624999999</v>
      </c>
    </row>
    <row r="97" spans="1:7" ht="15.75">
      <c r="A97" s="7" t="s">
        <v>244</v>
      </c>
      <c r="B97" s="32" t="s">
        <v>1</v>
      </c>
      <c r="C97" s="1"/>
      <c r="D97" s="20">
        <f>E97*E$2*6+F97*E$2*2+G97*E$2*4</f>
        <v>43267.706086087346</v>
      </c>
      <c r="E97" s="29">
        <v>1.2897335</v>
      </c>
      <c r="F97" s="30">
        <v>1.3689231369</v>
      </c>
      <c r="G97" s="29">
        <v>1.3529304415</v>
      </c>
    </row>
    <row r="98" spans="1:7" ht="15.75">
      <c r="A98" s="7" t="s">
        <v>74</v>
      </c>
      <c r="B98" s="32" t="s">
        <v>245</v>
      </c>
      <c r="C98" s="1"/>
      <c r="D98" s="20">
        <f>E98*E$2*6+F98*E$2*2+G98*E$2*4</f>
        <v>27659.341898593535</v>
      </c>
      <c r="E98" s="29">
        <v>0.824475875</v>
      </c>
      <c r="F98" s="30">
        <v>0.8750986937249999</v>
      </c>
      <c r="G98" s="29">
        <v>0.8648751928749999</v>
      </c>
    </row>
    <row r="99" spans="1:19" s="6" customFormat="1" ht="15.75">
      <c r="A99" s="7"/>
      <c r="B99" s="4" t="s">
        <v>83</v>
      </c>
      <c r="C99" s="1" t="s">
        <v>33</v>
      </c>
      <c r="D99" s="22">
        <f>SUM(D29:D60)+SUM(D63:D70)+SUM(D72:D77)+SUM(D79:D80)+SUM(D82:D83)+SUM(D85:D89)+SUM(D91:D94)+SUM(D96:D98)</f>
        <v>394816.74075058853</v>
      </c>
      <c r="E99" s="23">
        <f>SUM(E29:E60)+SUM(E63:E70)+SUM(E72:E77)+SUM(E79:E80)+SUM(E82:E83)+SUM(E85:E89)+SUM(E91:E94)+SUM(E96:E98)</f>
        <v>11.7691107825</v>
      </c>
      <c r="F99" s="23">
        <f>SUM(F29:F60)+SUM(F63:F70)+SUM(F72:F77)+SUM(F79:F80)+SUM(F82:F83)+SUM(F85:F89)+SUM(F91:F94)+SUM(F96:F98)</f>
        <v>12.491734184545502</v>
      </c>
      <c r="G99" s="23">
        <f>SUM(G29:G60)+SUM(G63:G70)+SUM(G72:G77)+SUM(G79:G80)+SUM(G82:G83)+SUM(G85:G89)+SUM(G91:G94)+SUM(G96:G98)</f>
        <v>12.3447972108425</v>
      </c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</row>
    <row r="100" spans="1:4" ht="15.75">
      <c r="A100" s="36" t="s">
        <v>84</v>
      </c>
      <c r="B100" s="36"/>
      <c r="C100" s="36"/>
      <c r="D100" s="36"/>
    </row>
    <row r="101" spans="1:4" ht="15.75">
      <c r="A101" s="7" t="s">
        <v>85</v>
      </c>
      <c r="B101" s="1" t="s">
        <v>86</v>
      </c>
      <c r="C101" s="1" t="s">
        <v>87</v>
      </c>
      <c r="D101" s="16">
        <v>2</v>
      </c>
    </row>
    <row r="102" spans="1:4" ht="15.75">
      <c r="A102" s="7" t="s">
        <v>88</v>
      </c>
      <c r="B102" s="1" t="s">
        <v>89</v>
      </c>
      <c r="C102" s="1" t="s">
        <v>87</v>
      </c>
      <c r="D102" s="16">
        <v>2</v>
      </c>
    </row>
    <row r="103" spans="1:4" ht="15.75">
      <c r="A103" s="7" t="s">
        <v>90</v>
      </c>
      <c r="B103" s="1" t="s">
        <v>91</v>
      </c>
      <c r="C103" s="1" t="s">
        <v>87</v>
      </c>
      <c r="D103" s="1">
        <v>0</v>
      </c>
    </row>
    <row r="104" spans="1:4" ht="15.75">
      <c r="A104" s="7" t="s">
        <v>92</v>
      </c>
      <c r="B104" s="1" t="s">
        <v>93</v>
      </c>
      <c r="C104" s="1" t="s">
        <v>33</v>
      </c>
      <c r="D104" s="15">
        <v>-9839.78</v>
      </c>
    </row>
    <row r="105" spans="1:4" ht="15.75">
      <c r="A105" s="36" t="s">
        <v>94</v>
      </c>
      <c r="B105" s="36"/>
      <c r="C105" s="36"/>
      <c r="D105" s="36"/>
    </row>
    <row r="106" spans="1:4" ht="15.75">
      <c r="A106" s="7" t="s">
        <v>95</v>
      </c>
      <c r="B106" s="1" t="s">
        <v>32</v>
      </c>
      <c r="C106" s="1" t="s">
        <v>33</v>
      </c>
      <c r="D106" s="1">
        <v>0</v>
      </c>
    </row>
    <row r="107" spans="1:4" ht="31.5">
      <c r="A107" s="7" t="s">
        <v>96</v>
      </c>
      <c r="B107" s="1" t="s">
        <v>34</v>
      </c>
      <c r="C107" s="1" t="s">
        <v>33</v>
      </c>
      <c r="D107" s="1">
        <v>0</v>
      </c>
    </row>
    <row r="108" spans="1:4" ht="15.75">
      <c r="A108" s="7" t="s">
        <v>97</v>
      </c>
      <c r="B108" s="1" t="s">
        <v>36</v>
      </c>
      <c r="C108" s="1" t="s">
        <v>33</v>
      </c>
      <c r="D108" s="1">
        <v>0</v>
      </c>
    </row>
    <row r="109" spans="1:4" ht="15.75">
      <c r="A109" s="7" t="s">
        <v>98</v>
      </c>
      <c r="B109" s="1" t="s">
        <v>59</v>
      </c>
      <c r="C109" s="1" t="s">
        <v>33</v>
      </c>
      <c r="D109" s="1">
        <v>0</v>
      </c>
    </row>
    <row r="110" spans="1:4" ht="15.75">
      <c r="A110" s="7" t="s">
        <v>99</v>
      </c>
      <c r="B110" s="1" t="s">
        <v>100</v>
      </c>
      <c r="C110" s="1" t="s">
        <v>33</v>
      </c>
      <c r="D110" s="1">
        <v>0</v>
      </c>
    </row>
    <row r="111" spans="1:4" ht="15.75">
      <c r="A111" s="7" t="s">
        <v>101</v>
      </c>
      <c r="B111" s="1" t="s">
        <v>61</v>
      </c>
      <c r="C111" s="1" t="s">
        <v>33</v>
      </c>
      <c r="D111" s="1">
        <v>0</v>
      </c>
    </row>
    <row r="112" spans="1:4" ht="15.75">
      <c r="A112" s="36" t="s">
        <v>102</v>
      </c>
      <c r="B112" s="36"/>
      <c r="C112" s="36"/>
      <c r="D112" s="36"/>
    </row>
    <row r="113" spans="1:4" ht="15.75">
      <c r="A113" s="7" t="s">
        <v>103</v>
      </c>
      <c r="B113" s="1" t="s">
        <v>86</v>
      </c>
      <c r="C113" s="1" t="s">
        <v>87</v>
      </c>
      <c r="D113" s="1">
        <v>0</v>
      </c>
    </row>
    <row r="114" spans="1:4" ht="15.75">
      <c r="A114" s="7" t="s">
        <v>104</v>
      </c>
      <c r="B114" s="1" t="s">
        <v>89</v>
      </c>
      <c r="C114" s="1" t="s">
        <v>87</v>
      </c>
      <c r="D114" s="1">
        <v>0</v>
      </c>
    </row>
    <row r="115" spans="1:4" ht="15.75">
      <c r="A115" s="7" t="s">
        <v>105</v>
      </c>
      <c r="B115" s="1" t="s">
        <v>106</v>
      </c>
      <c r="C115" s="1" t="s">
        <v>87</v>
      </c>
      <c r="D115" s="1">
        <v>0</v>
      </c>
    </row>
    <row r="116" spans="1:4" ht="15.75">
      <c r="A116" s="7" t="s">
        <v>107</v>
      </c>
      <c r="B116" s="1" t="s">
        <v>93</v>
      </c>
      <c r="C116" s="1" t="s">
        <v>33</v>
      </c>
      <c r="D116" s="1">
        <v>0</v>
      </c>
    </row>
    <row r="117" spans="1:4" ht="15.75">
      <c r="A117" s="36" t="s">
        <v>108</v>
      </c>
      <c r="B117" s="36"/>
      <c r="C117" s="36"/>
      <c r="D117" s="36"/>
    </row>
    <row r="118" spans="1:4" ht="15.75">
      <c r="A118" s="7" t="s">
        <v>109</v>
      </c>
      <c r="B118" s="1" t="s">
        <v>110</v>
      </c>
      <c r="C118" s="1" t="s">
        <v>87</v>
      </c>
      <c r="D118" s="1">
        <v>6</v>
      </c>
    </row>
    <row r="119" spans="1:4" ht="15.75">
      <c r="A119" s="7" t="s">
        <v>111</v>
      </c>
      <c r="B119" s="1" t="s">
        <v>112</v>
      </c>
      <c r="C119" s="1" t="s">
        <v>87</v>
      </c>
      <c r="D119" s="1">
        <v>0</v>
      </c>
    </row>
    <row r="120" spans="1:4" ht="31.5">
      <c r="A120" s="7" t="s">
        <v>113</v>
      </c>
      <c r="B120" s="1" t="s">
        <v>114</v>
      </c>
      <c r="C120" s="1" t="s">
        <v>33</v>
      </c>
      <c r="D120" s="24">
        <v>71300</v>
      </c>
    </row>
    <row r="121" spans="1:4" ht="15.75">
      <c r="A121" s="13"/>
      <c r="B121" s="8"/>
      <c r="C121" s="8"/>
      <c r="D121" s="8"/>
    </row>
    <row r="122" spans="1:4" ht="15.75">
      <c r="A122" s="13"/>
      <c r="B122" s="8"/>
      <c r="C122" s="8"/>
      <c r="D122" s="8"/>
    </row>
    <row r="125" spans="1:4" ht="15.75">
      <c r="A125" s="37"/>
      <c r="B125" s="37"/>
      <c r="D125" s="12"/>
    </row>
    <row r="128" spans="1:4" ht="15.75" customHeight="1">
      <c r="A128" s="26" t="s">
        <v>122</v>
      </c>
      <c r="B128" s="26"/>
      <c r="D128" s="12" t="s">
        <v>123</v>
      </c>
    </row>
  </sheetData>
  <sheetProtection password="CC29" sheet="1" objects="1" scenarios="1" selectLockedCells="1" selectUnlockedCells="1"/>
  <mergeCells count="11">
    <mergeCell ref="A2:D2"/>
    <mergeCell ref="A26:D26"/>
    <mergeCell ref="A8:D8"/>
    <mergeCell ref="A100:D100"/>
    <mergeCell ref="A105:D105"/>
    <mergeCell ref="E27:E28"/>
    <mergeCell ref="F27:F28"/>
    <mergeCell ref="G27:G28"/>
    <mergeCell ref="A112:D112"/>
    <mergeCell ref="A125:B125"/>
    <mergeCell ref="A117:D117"/>
  </mergeCells>
  <printOptions/>
  <pageMargins left="0.984251968503937" right="0.3937007874015748" top="0.3937007874015748" bottom="0.3937007874015748" header="0.31496062992125984" footer="0.31496062992125984"/>
  <pageSetup fitToHeight="10000" horizontalDpi="600" verticalDpi="600" orientation="portrait" paperSize="9" scale="54" r:id="rId1"/>
  <rowBreaks count="2" manualBreakCount="2">
    <brk id="70" max="3" man="1"/>
    <brk id="13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2020-03-20T11:18:12Z</cp:lastPrinted>
  <dcterms:created xsi:type="dcterms:W3CDTF">2010-07-19T21:32:50Z</dcterms:created>
  <dcterms:modified xsi:type="dcterms:W3CDTF">2022-03-30T07:30:52Z</dcterms:modified>
  <cp:category/>
  <cp:version/>
  <cp:contentType/>
  <cp:contentStatus/>
</cp:coreProperties>
</file>