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7935" activeTab="0"/>
  </bookViews>
  <sheets>
    <sheet name="по форме" sheetId="1" r:id="rId1"/>
  </sheets>
  <externalReferences>
    <externalReference r:id="rId4"/>
    <externalReference r:id="rId5"/>
  </externalReferences>
  <definedNames>
    <definedName name="_xlnm.Print_Area" localSheetId="0">'по форме'!$A$1:$D$117</definedName>
  </definedNames>
  <calcPr fullCalcOnLoad="1"/>
</workbook>
</file>

<file path=xl/sharedStrings.xml><?xml version="1.0" encoding="utf-8"?>
<sst xmlns="http://schemas.openxmlformats.org/spreadsheetml/2006/main" count="345" uniqueCount="241">
  <si>
    <t>Ремонт кровли</t>
  </si>
  <si>
    <t>Управление МКД</t>
  </si>
  <si>
    <t>Дератизация МОП</t>
  </si>
  <si>
    <t>Дезинсекция МОП</t>
  </si>
  <si>
    <t>круглосуточно</t>
  </si>
  <si>
    <t>6 раз в неделю</t>
  </si>
  <si>
    <t>1 раз в месяц</t>
  </si>
  <si>
    <t>2 раза в неделю</t>
  </si>
  <si>
    <t>Сдвигание свежевыпавшего снега (уборка асфальта после снегопада)</t>
  </si>
  <si>
    <t>5 раз в неделю</t>
  </si>
  <si>
    <t>1 раз в неделю</t>
  </si>
  <si>
    <t>3 раза в неделю</t>
  </si>
  <si>
    <t>2 раза в год</t>
  </si>
  <si>
    <t>Очистка придомовой территории от наледи и льда</t>
  </si>
  <si>
    <t>Ремонт системы отопления</t>
  </si>
  <si>
    <t>Ремонт стен (наружные поверхности)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</si>
  <si>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</si>
  <si>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</si>
  <si>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</si>
  <si>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</si>
  <si>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</si>
  <si>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</si>
  <si>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</si>
  <si>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</si>
  <si>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</si>
  <si>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</si>
  <si>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</si>
  <si>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</si>
  <si>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</si>
  <si>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</si>
  <si>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</si>
  <si>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</si>
  <si>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</si>
  <si>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</si>
  <si>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</si>
  <si>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</si>
  <si>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</si>
  <si>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</si>
  <si>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</si>
  <si>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</si>
  <si>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</si>
  <si>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</si>
  <si>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</si>
  <si>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</si>
  <si>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</si>
  <si>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</si>
  <si>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</si>
  <si>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</si>
  <si>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</si>
  <si>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</si>
  <si>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</si>
  <si>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</si>
  <si>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</si>
  <si>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</si>
  <si>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</si>
  <si>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</si>
  <si>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</si>
  <si>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</si>
  <si>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</si>
  <si>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</si>
  <si>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</si>
  <si>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</si>
  <si>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</si>
  <si>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</si>
  <si>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</si>
  <si>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23.1</t>
  </si>
  <si>
    <t>24.1</t>
  </si>
  <si>
    <t>25.1</t>
  </si>
  <si>
    <t>21.1</t>
  </si>
  <si>
    <t>26.1</t>
  </si>
  <si>
    <t>21.2</t>
  </si>
  <si>
    <t>22.2.1</t>
  </si>
  <si>
    <t>21.3</t>
  </si>
  <si>
    <t>25.3</t>
  </si>
  <si>
    <t>26.3</t>
  </si>
  <si>
    <t>21.6</t>
  </si>
  <si>
    <t>25.6</t>
  </si>
  <si>
    <t>21.7</t>
  </si>
  <si>
    <t>1 раз в год</t>
  </si>
  <si>
    <t>21.8</t>
  </si>
  <si>
    <t>21.9</t>
  </si>
  <si>
    <t>21.11</t>
  </si>
  <si>
    <t>Итого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</si>
  <si>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</si>
  <si>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</si>
  <si>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</si>
  <si>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</si>
  <si>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</si>
  <si>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</si>
  <si>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</si>
  <si>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</si>
  <si>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</si>
  <si>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</si>
  <si>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</si>
  <si>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</si>
  <si>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</si>
  <si>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</si>
  <si>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</si>
  <si>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</si>
  <si>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</si>
  <si>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</si>
  <si>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</si>
  <si>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</si>
  <si>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</si>
  <si>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</si>
  <si>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</si>
  <si>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</si>
  <si>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</si>
  <si>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</si>
  <si>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</si>
  <si>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</si>
  <si>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</si>
  <si>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</si>
  <si>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</si>
  <si>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площадь</t>
  </si>
  <si>
    <t>Покос травы на земельном участке</t>
  </si>
  <si>
    <t>Очистка МОП МКД от мусора</t>
  </si>
  <si>
    <t>Содержание и ремонт систем водоотвода</t>
  </si>
  <si>
    <t>Ремонт внутридомовых сетей горячего водоснабжения</t>
  </si>
  <si>
    <t>Мехуборка (асфальт) в зимний период</t>
  </si>
  <si>
    <t>21.4</t>
  </si>
  <si>
    <t>25.4</t>
  </si>
  <si>
    <t>21.5</t>
  </si>
  <si>
    <t>25.5</t>
  </si>
  <si>
    <t>21.10</t>
  </si>
  <si>
    <t>Отчет об исполнении управляющей организацией ООО "ГУК "Привокзальная" договора управления за 2021 год по дому № 2  ул. Горняцкая                        в г. Липецке</t>
  </si>
  <si>
    <t>31.03.2022 г.</t>
  </si>
  <si>
    <t>01.01.2021 г.</t>
  </si>
  <si>
    <t>31.12.2021 г.</t>
  </si>
  <si>
    <t>Периодичность</t>
  </si>
  <si>
    <t>Стоимость выполненных работ и услуг (руб.)</t>
  </si>
  <si>
    <t>01.01.21-30.04.21</t>
  </si>
  <si>
    <t>01.05.21-31.12.21</t>
  </si>
  <si>
    <t>21.</t>
  </si>
  <si>
    <t xml:space="preserve">       Текущий ремонт </t>
  </si>
  <si>
    <t>Ремонт просевшей отмостки</t>
  </si>
  <si>
    <t>по мере необх-мости</t>
  </si>
  <si>
    <t>Ремонт балконных козырьков</t>
  </si>
  <si>
    <t>Сбрасывание снега с крыш и козырьков, сбивание сосулек</t>
  </si>
  <si>
    <t>Герметизация, теплоизоляция швов (межпанельных, температурных и иных)</t>
  </si>
  <si>
    <t>Ремонт стен (внутренние поверхности)</t>
  </si>
  <si>
    <t>Окраска стен,дверей, помещений общего пользования</t>
  </si>
  <si>
    <t>Ремонт, восстановление полов  помещений общего пользования</t>
  </si>
  <si>
    <t>21.12</t>
  </si>
  <si>
    <t>Ремонт и укрепление входных дверей в помещениях общего пользования</t>
  </si>
  <si>
    <t>21.13</t>
  </si>
  <si>
    <t>Замена разбитых стёкол, окон и дверей в помещениях общего пользования</t>
  </si>
  <si>
    <t>21.14</t>
  </si>
  <si>
    <t>Ремонт внутридомовых сетей водоснабжения</t>
  </si>
  <si>
    <t>21.15</t>
  </si>
  <si>
    <t>Ремонт внутридомовых сетей канализации</t>
  </si>
  <si>
    <t>21.16</t>
  </si>
  <si>
    <t>Промывка, регулировка и консервация системы отопления</t>
  </si>
  <si>
    <t>21.17</t>
  </si>
  <si>
    <t>21.18</t>
  </si>
  <si>
    <t>Ремонт, замена внутридомовых электрических сетей мест общего пользования</t>
  </si>
  <si>
    <t>21.19</t>
  </si>
  <si>
    <t>Ремонт общедомовых приборов учета системы электроснабжения</t>
  </si>
  <si>
    <t>21.20</t>
  </si>
  <si>
    <t>Ремонт, замена внутридомового электрооборудования общего пользования</t>
  </si>
  <si>
    <t>21.21</t>
  </si>
  <si>
    <t>Ремонт, замена осветительных установок помещений общего пользования</t>
  </si>
  <si>
    <t>21.22</t>
  </si>
  <si>
    <t>21.23</t>
  </si>
  <si>
    <t>21.24</t>
  </si>
  <si>
    <t>Ремонт контейнерных площадок</t>
  </si>
  <si>
    <t>21.25</t>
  </si>
  <si>
    <t>Объекты внешнего благоустройства (асфальтирование, зелёные насаждения)</t>
  </si>
  <si>
    <t>21.26</t>
  </si>
  <si>
    <t>21.27</t>
  </si>
  <si>
    <t>Содержание систем внутридомового газового оборудования</t>
  </si>
  <si>
    <t>21.28</t>
  </si>
  <si>
    <t>Ремонт и обслуживание кол.приборов учета тепловой энергии</t>
  </si>
  <si>
    <t>по графику</t>
  </si>
  <si>
    <t>21.29</t>
  </si>
  <si>
    <t>Ремонт и обслуживание кол.приборов учета хол.воды</t>
  </si>
  <si>
    <t>21.30</t>
  </si>
  <si>
    <t>Поверка приборов учета тепловой энергии</t>
  </si>
  <si>
    <t>Поверка ОПУ холодной воды</t>
  </si>
  <si>
    <t>22.</t>
  </si>
  <si>
    <t xml:space="preserve">          Уборка дворовой территории</t>
  </si>
  <si>
    <t>22.1.1</t>
  </si>
  <si>
    <t xml:space="preserve">              Работы по содержанию придомовой территории в холодный период года</t>
  </si>
  <si>
    <t>22.1.2</t>
  </si>
  <si>
    <t>8 раз в зимний период</t>
  </si>
  <si>
    <t>22.1.3</t>
  </si>
  <si>
    <t>Очистка придомовой территории от снега наносного происхождения</t>
  </si>
  <si>
    <t>22.1.4</t>
  </si>
  <si>
    <t>Уборка грунта в зимний период</t>
  </si>
  <si>
    <t>22.1.5</t>
  </si>
  <si>
    <t>22.1.6</t>
  </si>
  <si>
    <t>22.1.7</t>
  </si>
  <si>
    <t>Посыпка пескосоляной смесью вручную (асфальт) 20% территории</t>
  </si>
  <si>
    <t>22.1.8</t>
  </si>
  <si>
    <t>Уборка контейнерных площадок в зимний период</t>
  </si>
  <si>
    <t>22.1.9</t>
  </si>
  <si>
    <t>Сметание снега со ступеней и площадок</t>
  </si>
  <si>
    <t xml:space="preserve">           Работы по содержанию придомовой территории в тёплый период года</t>
  </si>
  <si>
    <t>22.2.2</t>
  </si>
  <si>
    <t>Подметание земельного участка в летний период-асфальт</t>
  </si>
  <si>
    <t>22.2.3</t>
  </si>
  <si>
    <t>Уборка грунта в летний период</t>
  </si>
  <si>
    <t>22.2.4</t>
  </si>
  <si>
    <t>2 раза в летний период</t>
  </si>
  <si>
    <t>22.2.5</t>
  </si>
  <si>
    <t>Уборка контейнерных площадок в летний период</t>
  </si>
  <si>
    <t>22.2.6</t>
  </si>
  <si>
    <t>Вывоз листвы с придомовой территории (весна, осень)</t>
  </si>
  <si>
    <t>22.2.7</t>
  </si>
  <si>
    <t>Подметание ступеней и площадок</t>
  </si>
  <si>
    <t>23.</t>
  </si>
  <si>
    <t xml:space="preserve">        Работы по дератизации и дезинсекции МОП</t>
  </si>
  <si>
    <t>4 раза в год</t>
  </si>
  <si>
    <t>23.2</t>
  </si>
  <si>
    <t>24.</t>
  </si>
  <si>
    <t xml:space="preserve">          Работы по содержанию и тек.ремонту систем вентиляции и дымоудаления</t>
  </si>
  <si>
    <t>Проведение техосмотров и устранение незначит. неисправностей вентиляции</t>
  </si>
  <si>
    <t>с/у-1 р. в год,кухня-2 р. в год</t>
  </si>
  <si>
    <t>24.2</t>
  </si>
  <si>
    <t>Ремонт вентиляционных (дымовых) каналов</t>
  </si>
  <si>
    <t>25.</t>
  </si>
  <si>
    <t xml:space="preserve">          Содержание лестничных клеток</t>
  </si>
  <si>
    <t>Влажное подметание лестничных площадок и маршей 1-го этажа</t>
  </si>
  <si>
    <t>25.2</t>
  </si>
  <si>
    <t>Влажное подметание лестничных площадок и маршей 2-го и выше этажей</t>
  </si>
  <si>
    <t>Мытье лестничных площадок и маршей 1-го этажа</t>
  </si>
  <si>
    <t>Мытье лестничных площадок и маршей 2-го и выше этажей</t>
  </si>
  <si>
    <t>Мытьё окон</t>
  </si>
  <si>
    <t>Влажная протирка элементов лестничных клеток</t>
  </si>
  <si>
    <t>25.6.1</t>
  </si>
  <si>
    <t xml:space="preserve">     двери</t>
  </si>
  <si>
    <t>25.6.2</t>
  </si>
  <si>
    <t xml:space="preserve">     перила</t>
  </si>
  <si>
    <t>25.6.3</t>
  </si>
  <si>
    <t xml:space="preserve">     почтовые ящики</t>
  </si>
  <si>
    <t>26.</t>
  </si>
  <si>
    <t xml:space="preserve">         Прочие работы и услуги</t>
  </si>
  <si>
    <t>Аварийное обслуживание</t>
  </si>
  <si>
    <t>26.2</t>
  </si>
  <si>
    <t>Начисление платы, РКО, регистрационный учёт граждан</t>
  </si>
  <si>
    <t>Востановление теплоизоляции сетей горячего водоснабжения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</si>
</sst>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42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52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3" applyNumberFormat="0" applyAlignment="0" applyProtection="0"/>
    <xf numFmtId="0" fontId="24" fillId="27" borderId="4" applyNumberFormat="0" applyAlignment="0" applyProtection="0"/>
    <xf numFmtId="0" fontId="25" fillId="27" borderId="3" applyNumberFormat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0" fillId="28" borderId="9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9" fontId="21" fillId="0" borderId="0" applyFont="0" applyFill="0" applyBorder="0" applyAlignment="0" applyProtection="0"/>
    <xf numFmtId="0" fontId="35" fillId="0" borderId="11" applyNumberFormat="0" applyFill="0" applyAlignment="0" applyProtection="0"/>
    <xf numFmtId="0" fontId="36" fillId="0" borderId="0" applyNumberFormat="0" applyFill="0" applyBorder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4">
    <xf numFmtId="0" fontId="0" fillId="0" borderId="0" xfId="0" applyAlignment="1">
      <alignment/>
    </xf>
    <xf numFmtId="49" fontId="38" fillId="0" borderId="0" xfId="0" applyNumberFormat="1" applyFont="1" applyFill="1" applyAlignment="1">
      <alignment horizontal="center" vertical="center" wrapText="1"/>
    </xf>
    <xf numFmtId="4" fontId="38" fillId="0" borderId="0" xfId="0" applyNumberFormat="1" applyFont="1" applyFill="1" applyAlignment="1">
      <alignment horizontal="center" vertical="center" wrapText="1"/>
    </xf>
    <xf numFmtId="0" fontId="39" fillId="0" borderId="0" xfId="0" applyFont="1" applyFill="1" applyAlignment="1">
      <alignment/>
    </xf>
    <xf numFmtId="0" fontId="40" fillId="0" borderId="0" xfId="0" applyFont="1" applyFill="1" applyAlignment="1">
      <alignment horizontal="center" vertical="center" wrapText="1"/>
    </xf>
    <xf numFmtId="0" fontId="41" fillId="0" borderId="0" xfId="0" applyFont="1" applyFill="1" applyAlignment="1">
      <alignment/>
    </xf>
    <xf numFmtId="49" fontId="38" fillId="0" borderId="12" xfId="0" applyNumberFormat="1" applyFont="1" applyFill="1" applyBorder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top" wrapText="1"/>
    </xf>
    <xf numFmtId="4" fontId="38" fillId="0" borderId="12" xfId="0" applyNumberFormat="1" applyFont="1" applyFill="1" applyBorder="1" applyAlignment="1">
      <alignment horizontal="center" vertical="top" wrapText="1"/>
    </xf>
    <xf numFmtId="0" fontId="40" fillId="0" borderId="12" xfId="0" applyFont="1" applyFill="1" applyBorder="1" applyAlignment="1">
      <alignment horizontal="center" vertical="center" wrapText="1"/>
    </xf>
    <xf numFmtId="4" fontId="40" fillId="0" borderId="12" xfId="0" applyNumberFormat="1" applyFont="1" applyFill="1" applyBorder="1" applyAlignment="1">
      <alignment horizontal="center" vertical="center" wrapText="1"/>
    </xf>
    <xf numFmtId="0" fontId="38" fillId="0" borderId="0" xfId="0" applyFont="1" applyFill="1" applyAlignment="1">
      <alignment horizontal="center" vertical="center" wrapText="1"/>
    </xf>
    <xf numFmtId="2" fontId="38" fillId="0" borderId="12" xfId="0" applyNumberFormat="1" applyFont="1" applyFill="1" applyBorder="1" applyAlignment="1">
      <alignment horizontal="center" vertical="center" wrapText="1"/>
    </xf>
    <xf numFmtId="1" fontId="38" fillId="0" borderId="12" xfId="0" applyNumberFormat="1" applyFont="1" applyFill="1" applyBorder="1" applyAlignment="1">
      <alignment horizontal="center" vertical="center" wrapText="1"/>
    </xf>
    <xf numFmtId="0" fontId="40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38" fillId="0" borderId="13" xfId="0" applyFont="1" applyFill="1" applyBorder="1" applyAlignment="1">
      <alignment horizontal="center" vertical="center" wrapText="1"/>
    </xf>
    <xf numFmtId="4" fontId="38" fillId="0" borderId="13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wrapText="1"/>
    </xf>
    <xf numFmtId="4" fontId="40" fillId="0" borderId="12" xfId="0" applyNumberFormat="1" applyFont="1" applyFill="1" applyBorder="1" applyAlignment="1">
      <alignment horizontal="right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wrapText="1"/>
    </xf>
    <xf numFmtId="0" fontId="3" fillId="0" borderId="12" xfId="0" applyFont="1" applyFill="1" applyBorder="1" applyAlignment="1">
      <alignment horizontal="center"/>
    </xf>
    <xf numFmtId="179" fontId="3" fillId="0" borderId="12" xfId="0" applyNumberFormat="1" applyFont="1" applyFill="1" applyBorder="1" applyAlignment="1">
      <alignment/>
    </xf>
    <xf numFmtId="179" fontId="3" fillId="0" borderId="12" xfId="0" applyNumberFormat="1" applyFont="1" applyFill="1" applyBorder="1" applyAlignment="1">
      <alignment horizontal="right"/>
    </xf>
    <xf numFmtId="0" fontId="3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/>
    </xf>
    <xf numFmtId="0" fontId="3" fillId="0" borderId="12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horizontal="center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49" fontId="40" fillId="0" borderId="0" xfId="0" applyNumberFormat="1" applyFont="1" applyFill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20\&#1043;&#1059;&#1050;\&#1059;&#1087;&#1088;&#1072;&#1074;&#1083;&#1077;&#1085;&#1080;&#1077;%20&#1059;&#1054;\&#1091;&#1083;.%20&#1043;&#1086;&#1088;&#1085;&#1103;&#1094;&#1082;&#1072;&#1103;,%20&#1076;.%202%2020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21\&#1050;&#1086;&#1087;&#1080;&#1103;%20&#1058;&#1072;&#1088;&#1080;&#1092;%20&#1075;&#1086;&#1076;%20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0</v>
          </cell>
        </row>
        <row r="24">
          <cell r="D24">
            <v>-85369.95490319992</v>
          </cell>
        </row>
        <row r="25">
          <cell r="D25">
            <v>62984.16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ГУК 2021"/>
      <sheetName val="ГУК 2020"/>
      <sheetName val="4 Пятилетка 5 с 01.04.2020"/>
      <sheetName val="Желябова 4 с 01.07.2021"/>
      <sheetName val="УК 2021"/>
      <sheetName val="УК 2020"/>
      <sheetName val="Лист2"/>
      <sheetName val="ГУК 2019"/>
      <sheetName val="УК 2019"/>
      <sheetName val="Кротевича 5"/>
      <sheetName val="Плеханова 3 с 01.09.18"/>
      <sheetName val="Зегеля 21а"/>
      <sheetName val="Зегеля 21а СТОЯНКА"/>
      <sheetName val="Зегеля 21а с 01.10.2021"/>
      <sheetName val="Плеханова 3 с 01.05.2020"/>
      <sheetName val="Шкатова 4 с 01.04.2021"/>
      <sheetName val="Шкатова 4 с 01.04.2020"/>
      <sheetName val="Плеханова  3, с 01.05.2021"/>
      <sheetName val="Шкатова, 4 с 01.06.18"/>
      <sheetName val="Шкатова, 4 с 01.04.2020"/>
      <sheetName val="Семашко 5,2(новый тариф)"/>
      <sheetName val="ук(2015)"/>
      <sheetName val="гук(2015)"/>
      <sheetName val="ук(2016)"/>
      <sheetName val="Лист3"/>
      <sheetName val="Лист4"/>
      <sheetName val="гук(2016)"/>
      <sheetName val="Лист1"/>
      <sheetName val="Шкатова 4 тариф 2016"/>
    </sheetNames>
    <sheetDataSet>
      <sheetData sheetId="0">
        <row r="123">
          <cell r="EP123">
            <v>216697.45855751145</v>
          </cell>
        </row>
        <row r="124">
          <cell r="EP124">
            <v>247215.6733437251</v>
          </cell>
        </row>
        <row r="125">
          <cell r="EP125">
            <v>58093.81251450743</v>
          </cell>
        </row>
      </sheetData>
      <sheetData sheetId="1">
        <row r="123">
          <cell r="EP123">
            <v>102080.958431087</v>
          </cell>
        </row>
        <row r="124">
          <cell r="EP124">
            <v>116457.35507053201</v>
          </cell>
        </row>
        <row r="125">
          <cell r="EP125">
            <v>27366.597189800003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17"/>
  <sheetViews>
    <sheetView tabSelected="1" view="pageBreakPreview" zoomScaleSheetLayoutView="100" zoomScalePageLayoutView="0" workbookViewId="0" topLeftCell="A1">
      <selection activeCell="A2" sqref="A2:D2"/>
    </sheetView>
  </sheetViews>
  <sheetFormatPr defaultColWidth="9.140625" defaultRowHeight="15"/>
  <cols>
    <col min="1" max="1" width="9.140625" style="1" customWidth="1"/>
    <col min="2" max="2" width="62.421875" style="12" customWidth="1"/>
    <col min="3" max="3" width="24.28125" style="12" customWidth="1"/>
    <col min="4" max="4" width="62.7109375" style="12" customWidth="1"/>
    <col min="5" max="5" width="19.00390625" style="2" hidden="1" customWidth="1"/>
    <col min="6" max="6" width="19.00390625" style="12" hidden="1" customWidth="1"/>
    <col min="7" max="12" width="9.140625" style="12" hidden="1" customWidth="1"/>
    <col min="13" max="20" width="9.140625" style="12" customWidth="1"/>
    <col min="21" max="26" width="9.140625" style="3" customWidth="1"/>
    <col min="27" max="16384" width="9.140625" style="3" customWidth="1"/>
  </cols>
  <sheetData>
    <row r="1" ht="15.75">
      <c r="E1" s="2" t="s">
        <v>114</v>
      </c>
    </row>
    <row r="2" spans="1:20" s="5" customFormat="1" ht="33.75" customHeight="1">
      <c r="A2" s="33" t="s">
        <v>125</v>
      </c>
      <c r="B2" s="33"/>
      <c r="C2" s="33"/>
      <c r="D2" s="33"/>
      <c r="E2" s="2">
        <v>5304.7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4" spans="1:4" ht="15.75">
      <c r="A4" s="6" t="s">
        <v>22</v>
      </c>
      <c r="B4" s="7" t="s">
        <v>23</v>
      </c>
      <c r="C4" s="7" t="s">
        <v>24</v>
      </c>
      <c r="D4" s="7" t="s">
        <v>25</v>
      </c>
    </row>
    <row r="5" spans="1:4" ht="15.75">
      <c r="A5" s="6" t="s">
        <v>28</v>
      </c>
      <c r="B5" s="7" t="s">
        <v>26</v>
      </c>
      <c r="C5" s="7" t="s">
        <v>27</v>
      </c>
      <c r="D5" s="7" t="s">
        <v>126</v>
      </c>
    </row>
    <row r="6" spans="1:4" ht="15.75">
      <c r="A6" s="6" t="s">
        <v>29</v>
      </c>
      <c r="B6" s="7" t="s">
        <v>30</v>
      </c>
      <c r="C6" s="7" t="s">
        <v>27</v>
      </c>
      <c r="D6" s="7" t="s">
        <v>127</v>
      </c>
    </row>
    <row r="7" spans="1:4" ht="15.75">
      <c r="A7" s="6" t="s">
        <v>16</v>
      </c>
      <c r="B7" s="7" t="s">
        <v>31</v>
      </c>
      <c r="C7" s="7" t="s">
        <v>27</v>
      </c>
      <c r="D7" s="7" t="s">
        <v>128</v>
      </c>
    </row>
    <row r="8" spans="1:4" ht="42.75" customHeight="1">
      <c r="A8" s="32" t="s">
        <v>63</v>
      </c>
      <c r="B8" s="32"/>
      <c r="C8" s="32"/>
      <c r="D8" s="32"/>
    </row>
    <row r="9" spans="1:4" ht="15.75">
      <c r="A9" s="6" t="s">
        <v>17</v>
      </c>
      <c r="B9" s="7" t="s">
        <v>32</v>
      </c>
      <c r="C9" s="7" t="s">
        <v>33</v>
      </c>
      <c r="D9" s="22">
        <f>'[1]по форме'!$D$23</f>
        <v>0</v>
      </c>
    </row>
    <row r="10" spans="1:4" ht="15.75">
      <c r="A10" s="6" t="s">
        <v>18</v>
      </c>
      <c r="B10" s="7" t="s">
        <v>34</v>
      </c>
      <c r="C10" s="7" t="s">
        <v>33</v>
      </c>
      <c r="D10" s="22">
        <f>'[1]по форме'!$D$24</f>
        <v>-85369.95490319992</v>
      </c>
    </row>
    <row r="11" spans="1:4" ht="15.75">
      <c r="A11" s="6" t="s">
        <v>35</v>
      </c>
      <c r="B11" s="7" t="s">
        <v>36</v>
      </c>
      <c r="C11" s="7" t="s">
        <v>33</v>
      </c>
      <c r="D11" s="22">
        <f>'[1]по форме'!$D$25</f>
        <v>62984.16</v>
      </c>
    </row>
    <row r="12" spans="1:4" ht="31.5">
      <c r="A12" s="6" t="s">
        <v>37</v>
      </c>
      <c r="B12" s="7" t="s">
        <v>38</v>
      </c>
      <c r="C12" s="7" t="s">
        <v>33</v>
      </c>
      <c r="D12" s="22">
        <f>D13+D14+D15</f>
        <v>767911.855107163</v>
      </c>
    </row>
    <row r="13" spans="1:4" ht="15.75">
      <c r="A13" s="6" t="s">
        <v>54</v>
      </c>
      <c r="B13" s="8" t="s">
        <v>39</v>
      </c>
      <c r="C13" s="7" t="s">
        <v>33</v>
      </c>
      <c r="D13" s="22">
        <f>'[2]ГУК 2020'!$EP$124+'[2]ГУК 2021'!$EP$124</f>
        <v>363673.0284142571</v>
      </c>
    </row>
    <row r="14" spans="1:4" ht="15.75">
      <c r="A14" s="6" t="s">
        <v>55</v>
      </c>
      <c r="B14" s="8" t="s">
        <v>40</v>
      </c>
      <c r="C14" s="7" t="s">
        <v>33</v>
      </c>
      <c r="D14" s="22">
        <f>'[2]ГУК 2020'!$EP$123+'[2]ГУК 2021'!$EP$123</f>
        <v>318778.4169885984</v>
      </c>
    </row>
    <row r="15" spans="1:4" ht="15.75">
      <c r="A15" s="6" t="s">
        <v>56</v>
      </c>
      <c r="B15" s="8" t="s">
        <v>41</v>
      </c>
      <c r="C15" s="7" t="s">
        <v>33</v>
      </c>
      <c r="D15" s="22">
        <f>'[2]ГУК 2020'!$EP$125+'[2]ГУК 2021'!$EP$125</f>
        <v>85460.40970430743</v>
      </c>
    </row>
    <row r="16" spans="1:6" ht="15.75">
      <c r="A16" s="8" t="s">
        <v>42</v>
      </c>
      <c r="B16" s="8" t="s">
        <v>43</v>
      </c>
      <c r="C16" s="8" t="s">
        <v>33</v>
      </c>
      <c r="D16" s="9">
        <f>D17</f>
        <v>750995.865107163</v>
      </c>
      <c r="E16" s="2">
        <v>750995.87</v>
      </c>
      <c r="F16" s="2">
        <f>D16-E16</f>
        <v>-0.004892837023362517</v>
      </c>
    </row>
    <row r="17" spans="1:4" ht="31.5">
      <c r="A17" s="8" t="s">
        <v>19</v>
      </c>
      <c r="B17" s="8" t="s">
        <v>57</v>
      </c>
      <c r="C17" s="8" t="s">
        <v>33</v>
      </c>
      <c r="D17" s="9">
        <f>D12-D25+D101+D117</f>
        <v>750995.865107163</v>
      </c>
    </row>
    <row r="18" spans="1:4" ht="31.5">
      <c r="A18" s="8" t="s">
        <v>44</v>
      </c>
      <c r="B18" s="8" t="s">
        <v>58</v>
      </c>
      <c r="C18" s="8" t="s">
        <v>33</v>
      </c>
      <c r="D18" s="9">
        <v>0</v>
      </c>
    </row>
    <row r="19" spans="1:4" ht="15.75">
      <c r="A19" s="8" t="s">
        <v>20</v>
      </c>
      <c r="B19" s="8" t="s">
        <v>45</v>
      </c>
      <c r="C19" s="8" t="s">
        <v>33</v>
      </c>
      <c r="D19" s="9">
        <v>0</v>
      </c>
    </row>
    <row r="20" spans="1:4" ht="15.75">
      <c r="A20" s="8" t="s">
        <v>21</v>
      </c>
      <c r="B20" s="8" t="s">
        <v>46</v>
      </c>
      <c r="C20" s="8" t="s">
        <v>33</v>
      </c>
      <c r="D20" s="9">
        <v>0</v>
      </c>
    </row>
    <row r="21" spans="1:4" ht="15.75">
      <c r="A21" s="8" t="s">
        <v>47</v>
      </c>
      <c r="B21" s="8" t="s">
        <v>48</v>
      </c>
      <c r="C21" s="8" t="s">
        <v>33</v>
      </c>
      <c r="D21" s="9">
        <v>0</v>
      </c>
    </row>
    <row r="22" spans="1:4" ht="15.75">
      <c r="A22" s="8" t="s">
        <v>49</v>
      </c>
      <c r="B22" s="8" t="s">
        <v>50</v>
      </c>
      <c r="C22" s="8" t="s">
        <v>33</v>
      </c>
      <c r="D22" s="9">
        <f>D16+D10+D9</f>
        <v>665625.910203963</v>
      </c>
    </row>
    <row r="23" spans="1:4" ht="15.75">
      <c r="A23" s="8" t="s">
        <v>51</v>
      </c>
      <c r="B23" s="8" t="s">
        <v>59</v>
      </c>
      <c r="C23" s="8" t="s">
        <v>33</v>
      </c>
      <c r="D23" s="9">
        <v>4970</v>
      </c>
    </row>
    <row r="24" spans="1:4" ht="15.75">
      <c r="A24" s="8" t="s">
        <v>52</v>
      </c>
      <c r="B24" s="8" t="s">
        <v>60</v>
      </c>
      <c r="C24" s="8" t="s">
        <v>33</v>
      </c>
      <c r="D24" s="9">
        <f>D22-D96</f>
        <v>-102285.94490320014</v>
      </c>
    </row>
    <row r="25" spans="1:5" ht="15.75">
      <c r="A25" s="8" t="s">
        <v>53</v>
      </c>
      <c r="B25" s="8" t="s">
        <v>61</v>
      </c>
      <c r="C25" s="8" t="s">
        <v>33</v>
      </c>
      <c r="D25" s="9">
        <v>85015.99</v>
      </c>
      <c r="E25" s="2">
        <f>D25+F16</f>
        <v>85015.98510716298</v>
      </c>
    </row>
    <row r="26" spans="1:4" ht="35.25" customHeight="1">
      <c r="A26" s="32" t="s">
        <v>62</v>
      </c>
      <c r="B26" s="32"/>
      <c r="C26" s="32"/>
      <c r="D26" s="32"/>
    </row>
    <row r="27" spans="1:20" s="5" customFormat="1" ht="33" customHeight="1">
      <c r="A27" s="21" t="s">
        <v>22</v>
      </c>
      <c r="B27" s="10" t="s">
        <v>64</v>
      </c>
      <c r="C27" s="10" t="s">
        <v>129</v>
      </c>
      <c r="D27" s="15" t="s">
        <v>130</v>
      </c>
      <c r="E27" s="31" t="s">
        <v>131</v>
      </c>
      <c r="F27" s="31" t="s">
        <v>132</v>
      </c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</row>
    <row r="28" spans="1:6" ht="15.75">
      <c r="A28" s="21" t="s">
        <v>133</v>
      </c>
      <c r="B28" s="16" t="s">
        <v>134</v>
      </c>
      <c r="C28" s="7" t="s">
        <v>27</v>
      </c>
      <c r="D28" s="17" t="s">
        <v>27</v>
      </c>
      <c r="E28" s="31"/>
      <c r="F28" s="31"/>
    </row>
    <row r="29" spans="1:6" ht="15.75">
      <c r="A29" s="6" t="s">
        <v>68</v>
      </c>
      <c r="B29" s="23" t="s">
        <v>135</v>
      </c>
      <c r="C29" s="24" t="s">
        <v>136</v>
      </c>
      <c r="D29" s="18">
        <f>E29*E$2*4+F29*E$2*8</f>
        <v>2152.4808920464698</v>
      </c>
      <c r="E29" s="25">
        <v>0.03248436</v>
      </c>
      <c r="F29" s="26">
        <v>0.03447889970399999</v>
      </c>
    </row>
    <row r="30" spans="1:6" ht="15.75">
      <c r="A30" s="6" t="s">
        <v>70</v>
      </c>
      <c r="B30" s="23" t="s">
        <v>116</v>
      </c>
      <c r="C30" s="24" t="s">
        <v>136</v>
      </c>
      <c r="D30" s="18">
        <f aca="true" t="shared" si="0" ref="D30:D58">E30*E$2*4+F30*E$2*8</f>
        <v>1451.7250599027775</v>
      </c>
      <c r="E30" s="25">
        <v>0.021908840000000002</v>
      </c>
      <c r="F30" s="26">
        <v>0.023254042776</v>
      </c>
    </row>
    <row r="31" spans="1:6" ht="15.75">
      <c r="A31" s="6" t="s">
        <v>72</v>
      </c>
      <c r="B31" s="23" t="s">
        <v>137</v>
      </c>
      <c r="C31" s="24" t="s">
        <v>136</v>
      </c>
      <c r="D31" s="18">
        <f t="shared" si="0"/>
        <v>3926.966500432629</v>
      </c>
      <c r="E31" s="25">
        <v>0.05926417</v>
      </c>
      <c r="F31" s="26">
        <v>0.062902990038</v>
      </c>
    </row>
    <row r="32" spans="1:6" ht="15.75">
      <c r="A32" s="6" t="s">
        <v>120</v>
      </c>
      <c r="B32" s="23" t="s">
        <v>0</v>
      </c>
      <c r="C32" s="24" t="s">
        <v>136</v>
      </c>
      <c r="D32" s="18">
        <f t="shared" si="0"/>
        <v>40626.96098414123</v>
      </c>
      <c r="E32" s="25">
        <v>0.613125455</v>
      </c>
      <c r="F32" s="26">
        <v>0.650771357937</v>
      </c>
    </row>
    <row r="33" spans="1:20" s="5" customFormat="1" ht="15.75">
      <c r="A33" s="6" t="s">
        <v>122</v>
      </c>
      <c r="B33" s="23" t="s">
        <v>138</v>
      </c>
      <c r="C33" s="24" t="s">
        <v>136</v>
      </c>
      <c r="D33" s="18">
        <f t="shared" si="0"/>
        <v>4692.441820258382</v>
      </c>
      <c r="E33" s="25">
        <v>0.07081641</v>
      </c>
      <c r="F33" s="26">
        <v>0.07516453757399999</v>
      </c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</row>
    <row r="34" spans="1:6" ht="15.75">
      <c r="A34" s="6" t="s">
        <v>75</v>
      </c>
      <c r="B34" s="23" t="s">
        <v>117</v>
      </c>
      <c r="C34" s="24" t="s">
        <v>136</v>
      </c>
      <c r="D34" s="18">
        <f t="shared" si="0"/>
        <v>25.106697807695994</v>
      </c>
      <c r="E34" s="25">
        <v>0.0003789</v>
      </c>
      <c r="F34" s="26">
        <v>0.00040216445999999994</v>
      </c>
    </row>
    <row r="35" spans="1:6" ht="15.75">
      <c r="A35" s="6" t="s">
        <v>77</v>
      </c>
      <c r="B35" s="23" t="s">
        <v>15</v>
      </c>
      <c r="C35" s="24" t="s">
        <v>136</v>
      </c>
      <c r="D35" s="18">
        <f t="shared" si="0"/>
        <v>12985.114365313126</v>
      </c>
      <c r="E35" s="25">
        <v>0.1959660275</v>
      </c>
      <c r="F35" s="26">
        <v>0.20799834158849997</v>
      </c>
    </row>
    <row r="36" spans="1:6" ht="31.5">
      <c r="A36" s="6" t="s">
        <v>79</v>
      </c>
      <c r="B36" s="23" t="s">
        <v>139</v>
      </c>
      <c r="C36" s="24" t="s">
        <v>136</v>
      </c>
      <c r="D36" s="18">
        <f t="shared" si="0"/>
        <v>30579.400003155773</v>
      </c>
      <c r="E36" s="25">
        <v>0.46149177999999996</v>
      </c>
      <c r="F36" s="26">
        <v>0.48982737529199993</v>
      </c>
    </row>
    <row r="37" spans="1:6" ht="15.75">
      <c r="A37" s="6" t="s">
        <v>80</v>
      </c>
      <c r="B37" s="23" t="s">
        <v>140</v>
      </c>
      <c r="C37" s="24" t="s">
        <v>136</v>
      </c>
      <c r="D37" s="18">
        <f t="shared" si="0"/>
        <v>10014.643310526471</v>
      </c>
      <c r="E37" s="25">
        <v>0.151136895</v>
      </c>
      <c r="F37" s="26">
        <v>0.16041670035299999</v>
      </c>
    </row>
    <row r="38" spans="1:6" ht="15.75">
      <c r="A38" s="6" t="s">
        <v>124</v>
      </c>
      <c r="B38" s="23" t="s">
        <v>141</v>
      </c>
      <c r="C38" s="24" t="s">
        <v>136</v>
      </c>
      <c r="D38" s="18">
        <f t="shared" si="0"/>
        <v>24397.921780419296</v>
      </c>
      <c r="E38" s="25">
        <v>0.36820344250000003</v>
      </c>
      <c r="F38" s="26">
        <v>0.3908111338695</v>
      </c>
    </row>
    <row r="39" spans="1:6" ht="31.5">
      <c r="A39" s="6" t="s">
        <v>81</v>
      </c>
      <c r="B39" s="23" t="s">
        <v>142</v>
      </c>
      <c r="C39" s="24" t="s">
        <v>136</v>
      </c>
      <c r="D39" s="18">
        <f t="shared" si="0"/>
        <v>310.20719957953276</v>
      </c>
      <c r="E39" s="25">
        <v>0.00468152</v>
      </c>
      <c r="F39" s="26">
        <v>0.004968965327999999</v>
      </c>
    </row>
    <row r="40" spans="1:6" ht="31.5">
      <c r="A40" s="6" t="s">
        <v>143</v>
      </c>
      <c r="B40" s="23" t="s">
        <v>144</v>
      </c>
      <c r="C40" s="24" t="s">
        <v>136</v>
      </c>
      <c r="D40" s="18">
        <f t="shared" si="0"/>
        <v>1120.525871322921</v>
      </c>
      <c r="E40" s="25">
        <v>0.0169105175</v>
      </c>
      <c r="F40" s="26">
        <v>0.0179488232745</v>
      </c>
    </row>
    <row r="41" spans="1:6" ht="31.5">
      <c r="A41" s="6" t="s">
        <v>145</v>
      </c>
      <c r="B41" s="23" t="s">
        <v>146</v>
      </c>
      <c r="C41" s="24" t="s">
        <v>136</v>
      </c>
      <c r="D41" s="18">
        <f t="shared" si="0"/>
        <v>6723.155227937526</v>
      </c>
      <c r="E41" s="25">
        <v>0.101463105</v>
      </c>
      <c r="F41" s="26">
        <v>0.10769293964699998</v>
      </c>
    </row>
    <row r="42" spans="1:6" ht="15.75">
      <c r="A42" s="6" t="s">
        <v>147</v>
      </c>
      <c r="B42" s="23" t="s">
        <v>148</v>
      </c>
      <c r="C42" s="24" t="s">
        <v>136</v>
      </c>
      <c r="D42" s="18">
        <f t="shared" si="0"/>
        <v>12174.44698943352</v>
      </c>
      <c r="E42" s="25">
        <v>0.1837317675</v>
      </c>
      <c r="F42" s="26">
        <v>0.19501289802449998</v>
      </c>
    </row>
    <row r="43" spans="1:6" ht="15.75">
      <c r="A43" s="6" t="s">
        <v>149</v>
      </c>
      <c r="B43" s="23" t="s">
        <v>150</v>
      </c>
      <c r="C43" s="24" t="s">
        <v>136</v>
      </c>
      <c r="D43" s="18">
        <f t="shared" si="0"/>
        <v>22249.20689304398</v>
      </c>
      <c r="E43" s="25">
        <v>0.3357759175</v>
      </c>
      <c r="F43" s="26">
        <v>0.3563925588345</v>
      </c>
    </row>
    <row r="44" spans="1:6" ht="15.75">
      <c r="A44" s="6" t="s">
        <v>151</v>
      </c>
      <c r="B44" s="23" t="s">
        <v>118</v>
      </c>
      <c r="C44" s="24" t="s">
        <v>136</v>
      </c>
      <c r="D44" s="18">
        <f t="shared" si="0"/>
        <v>12265.946954777122</v>
      </c>
      <c r="E44" s="25">
        <v>0.1851126475</v>
      </c>
      <c r="F44" s="26">
        <v>0.1964785640565</v>
      </c>
    </row>
    <row r="45" spans="1:6" ht="31.5">
      <c r="A45" s="6" t="s">
        <v>153</v>
      </c>
      <c r="B45" s="23" t="s">
        <v>240</v>
      </c>
      <c r="C45" s="24" t="s">
        <v>136</v>
      </c>
      <c r="D45" s="18">
        <f t="shared" si="0"/>
        <v>342.9156475567812</v>
      </c>
      <c r="E45" s="25">
        <v>0.0051751425</v>
      </c>
      <c r="F45" s="26">
        <v>0.0054928962495</v>
      </c>
    </row>
    <row r="46" spans="1:6" ht="15.75">
      <c r="A46" s="6" t="s">
        <v>154</v>
      </c>
      <c r="B46" s="23" t="s">
        <v>152</v>
      </c>
      <c r="C46" s="24" t="s">
        <v>136</v>
      </c>
      <c r="D46" s="18">
        <f t="shared" si="0"/>
        <v>2941.1799073443426</v>
      </c>
      <c r="E46" s="25">
        <v>0.0443870825</v>
      </c>
      <c r="F46" s="26">
        <v>0.0471124493655</v>
      </c>
    </row>
    <row r="47" spans="1:6" ht="15.75">
      <c r="A47" s="6" t="s">
        <v>156</v>
      </c>
      <c r="B47" s="23" t="s">
        <v>14</v>
      </c>
      <c r="C47" s="24" t="s">
        <v>136</v>
      </c>
      <c r="D47" s="18">
        <f t="shared" si="0"/>
        <v>48392.81132019782</v>
      </c>
      <c r="E47" s="25">
        <v>0.7303244875</v>
      </c>
      <c r="F47" s="26">
        <v>0.7751664110325</v>
      </c>
    </row>
    <row r="48" spans="1:6" ht="31.5">
      <c r="A48" s="6" t="s">
        <v>158</v>
      </c>
      <c r="B48" s="23" t="s">
        <v>155</v>
      </c>
      <c r="C48" s="24" t="s">
        <v>136</v>
      </c>
      <c r="D48" s="18">
        <f t="shared" si="0"/>
        <v>5033.962651270291</v>
      </c>
      <c r="E48" s="25">
        <v>0.0759705025</v>
      </c>
      <c r="F48" s="26">
        <v>0.08063509135349999</v>
      </c>
    </row>
    <row r="49" spans="1:6" ht="31.5">
      <c r="A49" s="6" t="s">
        <v>160</v>
      </c>
      <c r="B49" s="23" t="s">
        <v>157</v>
      </c>
      <c r="C49" s="24" t="s">
        <v>136</v>
      </c>
      <c r="D49" s="18">
        <f t="shared" si="0"/>
        <v>10957.887998996162</v>
      </c>
      <c r="E49" s="25">
        <v>0.1653719575</v>
      </c>
      <c r="F49" s="26">
        <v>0.17552579569049997</v>
      </c>
    </row>
    <row r="50" spans="1:6" ht="31.5">
      <c r="A50" s="6" t="s">
        <v>162</v>
      </c>
      <c r="B50" s="23" t="s">
        <v>159</v>
      </c>
      <c r="C50" s="24" t="s">
        <v>78</v>
      </c>
      <c r="D50" s="18">
        <f t="shared" si="0"/>
        <v>4003.3327062643702</v>
      </c>
      <c r="E50" s="25">
        <v>0.060416657500000005</v>
      </c>
      <c r="F50" s="26">
        <v>0.0641262402705</v>
      </c>
    </row>
    <row r="51" spans="1:6" ht="31.5">
      <c r="A51" s="6" t="s">
        <v>163</v>
      </c>
      <c r="B51" s="23" t="s">
        <v>161</v>
      </c>
      <c r="C51" s="24" t="s">
        <v>136</v>
      </c>
      <c r="D51" s="18">
        <f t="shared" si="0"/>
        <v>7748.41512924569</v>
      </c>
      <c r="E51" s="25">
        <v>0.11693590749999999</v>
      </c>
      <c r="F51" s="26">
        <v>0.12411577222049998</v>
      </c>
    </row>
    <row r="52" spans="1:6" ht="15.75">
      <c r="A52" s="6" t="s">
        <v>164</v>
      </c>
      <c r="B52" s="23" t="s">
        <v>165</v>
      </c>
      <c r="C52" s="24" t="s">
        <v>136</v>
      </c>
      <c r="D52" s="18">
        <f t="shared" si="0"/>
        <v>1575.2360649511927</v>
      </c>
      <c r="E52" s="25">
        <v>0.023772817499999998</v>
      </c>
      <c r="F52" s="26">
        <v>0.025232468494499994</v>
      </c>
    </row>
    <row r="53" spans="1:6" ht="31.5">
      <c r="A53" s="6" t="s">
        <v>166</v>
      </c>
      <c r="B53" s="23" t="s">
        <v>167</v>
      </c>
      <c r="C53" s="24" t="s">
        <v>136</v>
      </c>
      <c r="D53" s="18">
        <f t="shared" si="0"/>
        <v>20127.69092829366</v>
      </c>
      <c r="E53" s="25">
        <v>0.3037588675</v>
      </c>
      <c r="F53" s="26">
        <v>0.32240966196449994</v>
      </c>
    </row>
    <row r="54" spans="1:6" ht="15.75">
      <c r="A54" s="6" t="s">
        <v>168</v>
      </c>
      <c r="B54" s="23" t="s">
        <v>170</v>
      </c>
      <c r="C54" s="24" t="s">
        <v>136</v>
      </c>
      <c r="D54" s="18">
        <f t="shared" si="0"/>
        <v>5632.757393983841</v>
      </c>
      <c r="E54" s="25">
        <v>0.08500726750000001</v>
      </c>
      <c r="F54" s="26">
        <v>0.0902267137245</v>
      </c>
    </row>
    <row r="55" spans="1:6" ht="31.5">
      <c r="A55" s="6" t="s">
        <v>169</v>
      </c>
      <c r="B55" s="23" t="s">
        <v>172</v>
      </c>
      <c r="C55" s="24" t="s">
        <v>136</v>
      </c>
      <c r="D55" s="18">
        <f t="shared" si="0"/>
        <v>9304.123762568674</v>
      </c>
      <c r="E55" s="25">
        <v>0.140414025</v>
      </c>
      <c r="F55" s="26">
        <v>0.14903544613499997</v>
      </c>
    </row>
    <row r="56" spans="1:6" ht="15.75">
      <c r="A56" s="6" t="s">
        <v>171</v>
      </c>
      <c r="B56" s="23" t="s">
        <v>175</v>
      </c>
      <c r="C56" s="24" t="s">
        <v>173</v>
      </c>
      <c r="D56" s="18">
        <f t="shared" si="0"/>
        <v>3451.19457697679</v>
      </c>
      <c r="E56" s="25">
        <v>0.052084015000000004</v>
      </c>
      <c r="F56" s="26">
        <v>0.055281973521</v>
      </c>
    </row>
    <row r="57" spans="1:6" ht="15.75">
      <c r="A57" s="6" t="s">
        <v>174</v>
      </c>
      <c r="B57" s="23" t="s">
        <v>177</v>
      </c>
      <c r="C57" s="24" t="s">
        <v>6</v>
      </c>
      <c r="D57" s="18">
        <f t="shared" si="0"/>
        <v>11665.269209727996</v>
      </c>
      <c r="E57" s="25">
        <v>0.176047465</v>
      </c>
      <c r="F57" s="26">
        <v>0.18685677935099998</v>
      </c>
    </row>
    <row r="58" spans="1:6" ht="15.75">
      <c r="A58" s="6" t="s">
        <v>176</v>
      </c>
      <c r="B58" s="23" t="s">
        <v>178</v>
      </c>
      <c r="C58" s="24" t="s">
        <v>6</v>
      </c>
      <c r="D58" s="18">
        <f t="shared" si="0"/>
        <v>2012.790015077539</v>
      </c>
      <c r="E58" s="25">
        <v>0.030376202499999998</v>
      </c>
      <c r="F58" s="26">
        <v>0.03224130133349999</v>
      </c>
    </row>
    <row r="59" spans="1:6" ht="15.75">
      <c r="A59" s="21" t="s">
        <v>179</v>
      </c>
      <c r="B59" s="19" t="s">
        <v>180</v>
      </c>
      <c r="C59" s="7" t="s">
        <v>27</v>
      </c>
      <c r="D59" s="17" t="s">
        <v>27</v>
      </c>
      <c r="E59" s="25"/>
      <c r="F59" s="26"/>
    </row>
    <row r="60" spans="1:6" ht="31.5">
      <c r="A60" s="6" t="s">
        <v>181</v>
      </c>
      <c r="B60" s="23" t="s">
        <v>182</v>
      </c>
      <c r="C60" s="7" t="s">
        <v>27</v>
      </c>
      <c r="D60" s="17" t="s">
        <v>27</v>
      </c>
      <c r="E60" s="25"/>
      <c r="F60" s="26"/>
    </row>
    <row r="61" spans="1:6" ht="31.5">
      <c r="A61" s="6" t="s">
        <v>183</v>
      </c>
      <c r="B61" s="23" t="s">
        <v>8</v>
      </c>
      <c r="C61" s="27" t="s">
        <v>184</v>
      </c>
      <c r="D61" s="18">
        <f aca="true" t="shared" si="1" ref="D61:D68">E61*E$2*4+F61*E$2*8</f>
        <v>11088.7915317324</v>
      </c>
      <c r="E61" s="25">
        <v>0.1673475</v>
      </c>
      <c r="F61" s="26">
        <v>0.1776226365</v>
      </c>
    </row>
    <row r="62" spans="1:6" ht="31.5">
      <c r="A62" s="6" t="s">
        <v>185</v>
      </c>
      <c r="B62" s="23" t="s">
        <v>186</v>
      </c>
      <c r="C62" s="27" t="s">
        <v>11</v>
      </c>
      <c r="D62" s="18">
        <f t="shared" si="1"/>
        <v>20991.9890003236</v>
      </c>
      <c r="E62" s="25">
        <v>0.3168025</v>
      </c>
      <c r="F62" s="26">
        <v>0.3362541735</v>
      </c>
    </row>
    <row r="63" spans="1:6" ht="15.75">
      <c r="A63" s="6" t="s">
        <v>187</v>
      </c>
      <c r="B63" s="23" t="s">
        <v>188</v>
      </c>
      <c r="C63" s="27" t="s">
        <v>10</v>
      </c>
      <c r="D63" s="18">
        <f t="shared" si="1"/>
        <v>5370.0436977572</v>
      </c>
      <c r="E63" s="25">
        <v>0.0810425</v>
      </c>
      <c r="F63" s="26">
        <v>0.08601850949999999</v>
      </c>
    </row>
    <row r="64" spans="1:20" s="5" customFormat="1" ht="27.75" customHeight="1">
      <c r="A64" s="6" t="s">
        <v>189</v>
      </c>
      <c r="B64" s="23" t="s">
        <v>13</v>
      </c>
      <c r="C64" s="27" t="s">
        <v>10</v>
      </c>
      <c r="D64" s="18">
        <f t="shared" si="1"/>
        <v>11019.050704488798</v>
      </c>
      <c r="E64" s="25">
        <v>0.166295</v>
      </c>
      <c r="F64" s="26">
        <v>0.17650551299999998</v>
      </c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</row>
    <row r="65" spans="1:6" ht="15.75">
      <c r="A65" s="6" t="s">
        <v>190</v>
      </c>
      <c r="B65" s="23" t="s">
        <v>119</v>
      </c>
      <c r="C65" s="27" t="s">
        <v>136</v>
      </c>
      <c r="D65" s="18">
        <f t="shared" si="1"/>
        <v>2859.3739169876</v>
      </c>
      <c r="E65" s="25">
        <v>0.0431525</v>
      </c>
      <c r="F65" s="26">
        <v>0.0458020635</v>
      </c>
    </row>
    <row r="66" spans="1:6" ht="31.5">
      <c r="A66" s="6" t="s">
        <v>191</v>
      </c>
      <c r="B66" s="23" t="s">
        <v>192</v>
      </c>
      <c r="C66" s="27" t="s">
        <v>136</v>
      </c>
      <c r="D66" s="18">
        <f t="shared" si="1"/>
        <v>15064.018684617597</v>
      </c>
      <c r="E66" s="25">
        <v>0.22734</v>
      </c>
      <c r="F66" s="26">
        <v>0.24129867599999996</v>
      </c>
    </row>
    <row r="67" spans="1:6" ht="15.75">
      <c r="A67" s="6" t="s">
        <v>193</v>
      </c>
      <c r="B67" s="23" t="s">
        <v>194</v>
      </c>
      <c r="C67" s="27" t="s">
        <v>9</v>
      </c>
      <c r="D67" s="18">
        <f t="shared" si="1"/>
        <v>3068.5963987183995</v>
      </c>
      <c r="E67" s="25">
        <v>0.04631</v>
      </c>
      <c r="F67" s="26">
        <v>0.04915343399999999</v>
      </c>
    </row>
    <row r="68" spans="1:6" ht="15.75">
      <c r="A68" s="6" t="s">
        <v>195</v>
      </c>
      <c r="B68" s="23" t="s">
        <v>196</v>
      </c>
      <c r="C68" s="27" t="s">
        <v>7</v>
      </c>
      <c r="D68" s="18">
        <f t="shared" si="1"/>
        <v>2371.1881262824</v>
      </c>
      <c r="E68" s="25">
        <v>0.035785000000000004</v>
      </c>
      <c r="F68" s="26">
        <v>0.037982199</v>
      </c>
    </row>
    <row r="69" spans="1:6" ht="31.5">
      <c r="A69" s="6" t="s">
        <v>71</v>
      </c>
      <c r="B69" s="23" t="s">
        <v>197</v>
      </c>
      <c r="C69" s="7" t="s">
        <v>27</v>
      </c>
      <c r="D69" s="17" t="s">
        <v>27</v>
      </c>
      <c r="E69" s="25"/>
      <c r="F69" s="26"/>
    </row>
    <row r="70" spans="1:20" s="5" customFormat="1" ht="24" customHeight="1">
      <c r="A70" s="6" t="s">
        <v>198</v>
      </c>
      <c r="B70" s="23" t="s">
        <v>199</v>
      </c>
      <c r="C70" s="27" t="s">
        <v>11</v>
      </c>
      <c r="D70" s="18">
        <f aca="true" t="shared" si="2" ref="D70:D75">E70*E$2*4+F70*E$2*8</f>
        <v>18690.541701284797</v>
      </c>
      <c r="E70" s="25">
        <v>0.28207</v>
      </c>
      <c r="F70" s="26">
        <v>0.29938909799999996</v>
      </c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</row>
    <row r="71" spans="1:6" ht="15.75">
      <c r="A71" s="6" t="s">
        <v>200</v>
      </c>
      <c r="B71" s="23" t="s">
        <v>201</v>
      </c>
      <c r="C71" s="27" t="s">
        <v>11</v>
      </c>
      <c r="D71" s="18">
        <f t="shared" si="2"/>
        <v>44773.6110903912</v>
      </c>
      <c r="E71" s="25">
        <v>0.675705</v>
      </c>
      <c r="F71" s="26">
        <v>0.717193287</v>
      </c>
    </row>
    <row r="72" spans="1:6" ht="15.75">
      <c r="A72" s="6" t="s">
        <v>202</v>
      </c>
      <c r="B72" s="23" t="s">
        <v>115</v>
      </c>
      <c r="C72" s="27" t="s">
        <v>203</v>
      </c>
      <c r="D72" s="18">
        <f t="shared" si="2"/>
        <v>3975.2271528852</v>
      </c>
      <c r="E72" s="25">
        <v>0.059992500000000004</v>
      </c>
      <c r="F72" s="26">
        <v>0.0636760395</v>
      </c>
    </row>
    <row r="73" spans="1:6" ht="15.75">
      <c r="A73" s="6" t="s">
        <v>204</v>
      </c>
      <c r="B73" s="23" t="s">
        <v>205</v>
      </c>
      <c r="C73" s="27" t="s">
        <v>9</v>
      </c>
      <c r="D73" s="18">
        <f t="shared" si="2"/>
        <v>1673.7798538463999</v>
      </c>
      <c r="E73" s="25">
        <v>0.02526</v>
      </c>
      <c r="F73" s="26">
        <v>0.026810964</v>
      </c>
    </row>
    <row r="74" spans="1:6" ht="15.75">
      <c r="A74" s="6" t="s">
        <v>206</v>
      </c>
      <c r="B74" s="23" t="s">
        <v>207</v>
      </c>
      <c r="C74" s="27" t="s">
        <v>12</v>
      </c>
      <c r="D74" s="18">
        <f t="shared" si="2"/>
        <v>19806.394937182395</v>
      </c>
      <c r="E74" s="25">
        <v>0.29890999999999995</v>
      </c>
      <c r="F74" s="26">
        <v>0.3172630739999999</v>
      </c>
    </row>
    <row r="75" spans="1:6" ht="15.75">
      <c r="A75" s="6" t="s">
        <v>208</v>
      </c>
      <c r="B75" s="23" t="s">
        <v>209</v>
      </c>
      <c r="C75" s="27" t="s">
        <v>11</v>
      </c>
      <c r="D75" s="18">
        <f t="shared" si="2"/>
        <v>836.8899269231999</v>
      </c>
      <c r="E75" s="25">
        <v>0.01263</v>
      </c>
      <c r="F75" s="26">
        <v>0.013405482</v>
      </c>
    </row>
    <row r="76" spans="1:20" s="5" customFormat="1" ht="15.75">
      <c r="A76" s="21" t="s">
        <v>210</v>
      </c>
      <c r="B76" s="19" t="s">
        <v>211</v>
      </c>
      <c r="C76" s="7" t="s">
        <v>27</v>
      </c>
      <c r="D76" s="17" t="s">
        <v>27</v>
      </c>
      <c r="E76" s="25"/>
      <c r="F76" s="26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</row>
    <row r="77" spans="1:6" ht="15.75">
      <c r="A77" s="6" t="s">
        <v>65</v>
      </c>
      <c r="B77" s="28" t="s">
        <v>2</v>
      </c>
      <c r="C77" s="24" t="s">
        <v>212</v>
      </c>
      <c r="D77" s="18">
        <f>E77*E$2*4+F77*E$2*8</f>
        <v>1558.2890439309983</v>
      </c>
      <c r="E77" s="25">
        <v>0.02351706</v>
      </c>
      <c r="F77" s="26">
        <v>0.024961007483999997</v>
      </c>
    </row>
    <row r="78" spans="1:6" ht="15.75">
      <c r="A78" s="6" t="s">
        <v>213</v>
      </c>
      <c r="B78" s="28" t="s">
        <v>3</v>
      </c>
      <c r="C78" s="24" t="s">
        <v>136</v>
      </c>
      <c r="D78" s="18">
        <f>E78*E$2*4+F78*E$2*8</f>
        <v>2075.138314633318</v>
      </c>
      <c r="E78" s="25">
        <v>0.0313171375</v>
      </c>
      <c r="F78" s="26">
        <v>0.0332400097425</v>
      </c>
    </row>
    <row r="79" spans="1:6" ht="31.5">
      <c r="A79" s="21" t="s">
        <v>214</v>
      </c>
      <c r="B79" s="19" t="s">
        <v>215</v>
      </c>
      <c r="C79" s="7" t="s">
        <v>27</v>
      </c>
      <c r="D79" s="17" t="s">
        <v>27</v>
      </c>
      <c r="E79" s="25"/>
      <c r="F79" s="26"/>
    </row>
    <row r="80" spans="1:6" ht="31.5">
      <c r="A80" s="6" t="s">
        <v>66</v>
      </c>
      <c r="B80" s="29" t="s">
        <v>216</v>
      </c>
      <c r="C80" s="30" t="s">
        <v>217</v>
      </c>
      <c r="D80" s="18">
        <f>E80*E$2*4+F80*E$2*8</f>
        <v>1689.7505032851843</v>
      </c>
      <c r="E80" s="25">
        <v>0.0255010225</v>
      </c>
      <c r="F80" s="26">
        <v>0.0270667852815</v>
      </c>
    </row>
    <row r="81" spans="1:20" s="5" customFormat="1" ht="15.75">
      <c r="A81" s="6" t="s">
        <v>218</v>
      </c>
      <c r="B81" s="29" t="s">
        <v>219</v>
      </c>
      <c r="C81" s="27" t="s">
        <v>136</v>
      </c>
      <c r="D81" s="18">
        <f>E81*E$2*4+F81*E$2*8</f>
        <v>4347.015502920831</v>
      </c>
      <c r="E81" s="25">
        <v>0.06560337749999999</v>
      </c>
      <c r="F81" s="26">
        <v>0.06963142487849998</v>
      </c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</row>
    <row r="82" spans="1:6" ht="15.75">
      <c r="A82" s="21" t="s">
        <v>220</v>
      </c>
      <c r="B82" s="19" t="s">
        <v>221</v>
      </c>
      <c r="C82" s="7" t="s">
        <v>27</v>
      </c>
      <c r="D82" s="17" t="s">
        <v>27</v>
      </c>
      <c r="E82" s="25"/>
      <c r="F82" s="26"/>
    </row>
    <row r="83" spans="1:6" ht="31.5">
      <c r="A83" s="6" t="s">
        <v>67</v>
      </c>
      <c r="B83" s="23" t="s">
        <v>222</v>
      </c>
      <c r="C83" s="27" t="s">
        <v>5</v>
      </c>
      <c r="D83" s="18">
        <f>E83*E$2*4+F83*E$2*8</f>
        <v>49578.75408747524</v>
      </c>
      <c r="E83" s="25">
        <v>0.74822225</v>
      </c>
      <c r="F83" s="26">
        <v>0.7941630961499999</v>
      </c>
    </row>
    <row r="84" spans="1:6" ht="31.5">
      <c r="A84" s="6" t="s">
        <v>223</v>
      </c>
      <c r="B84" s="23" t="s">
        <v>224</v>
      </c>
      <c r="C84" s="27" t="s">
        <v>10</v>
      </c>
      <c r="D84" s="18">
        <f>E84*E$2*4+F84*E$2*8</f>
        <v>19799.42085445804</v>
      </c>
      <c r="E84" s="25">
        <v>0.29880475</v>
      </c>
      <c r="F84" s="26">
        <v>0.31715136164999996</v>
      </c>
    </row>
    <row r="85" spans="1:6" ht="15.75">
      <c r="A85" s="6" t="s">
        <v>73</v>
      </c>
      <c r="B85" s="23" t="s">
        <v>225</v>
      </c>
      <c r="C85" s="27" t="s">
        <v>6</v>
      </c>
      <c r="D85" s="18">
        <f>E85*E$2*4+F85*E$2*8</f>
        <v>3766.004671154399</v>
      </c>
      <c r="E85" s="25">
        <v>0.056835</v>
      </c>
      <c r="F85" s="26">
        <v>0.06032466899999999</v>
      </c>
    </row>
    <row r="86" spans="1:6" ht="15.75">
      <c r="A86" s="6" t="s">
        <v>121</v>
      </c>
      <c r="B86" s="23" t="s">
        <v>226</v>
      </c>
      <c r="C86" s="27" t="s">
        <v>12</v>
      </c>
      <c r="D86" s="18">
        <f>E86*E$2*4+F86*E$2*8</f>
        <v>1799.3133428848798</v>
      </c>
      <c r="E86" s="25">
        <v>0.027154499999999998</v>
      </c>
      <c r="F86" s="26">
        <v>0.028821786299999996</v>
      </c>
    </row>
    <row r="87" spans="1:20" s="5" customFormat="1" ht="15.75">
      <c r="A87" s="6" t="s">
        <v>123</v>
      </c>
      <c r="B87" s="23" t="s">
        <v>227</v>
      </c>
      <c r="C87" s="27" t="s">
        <v>78</v>
      </c>
      <c r="D87" s="18">
        <f>E87*E$2*4+F87*E$2*8</f>
        <v>753.2009342308799</v>
      </c>
      <c r="E87" s="25">
        <v>0.011367</v>
      </c>
      <c r="F87" s="26">
        <v>0.012064933799999998</v>
      </c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</row>
    <row r="88" spans="1:6" ht="15.75">
      <c r="A88" s="6" t="s">
        <v>76</v>
      </c>
      <c r="B88" s="23" t="s">
        <v>228</v>
      </c>
      <c r="C88" s="7" t="s">
        <v>27</v>
      </c>
      <c r="D88" s="17" t="s">
        <v>27</v>
      </c>
      <c r="E88" s="25"/>
      <c r="F88" s="26"/>
    </row>
    <row r="89" spans="1:6" ht="15.75">
      <c r="A89" s="6" t="s">
        <v>229</v>
      </c>
      <c r="B89" s="28" t="s">
        <v>230</v>
      </c>
      <c r="C89" s="27" t="s">
        <v>78</v>
      </c>
      <c r="D89" s="18">
        <f>E89*E$2*4+F89*E$2*8</f>
        <v>230.14472990387995</v>
      </c>
      <c r="E89" s="25">
        <v>0.0034732499999999998</v>
      </c>
      <c r="F89" s="26">
        <v>0.0036865075499999994</v>
      </c>
    </row>
    <row r="90" spans="1:6" ht="15.75">
      <c r="A90" s="6" t="s">
        <v>231</v>
      </c>
      <c r="B90" s="28" t="s">
        <v>232</v>
      </c>
      <c r="C90" s="24" t="s">
        <v>78</v>
      </c>
      <c r="D90" s="18">
        <f>E90*E$2*4+F90*E$2*8</f>
        <v>195.27431628207998</v>
      </c>
      <c r="E90" s="25">
        <v>0.002947</v>
      </c>
      <c r="F90" s="26">
        <v>0.0031279458</v>
      </c>
    </row>
    <row r="91" spans="1:6" ht="15.75">
      <c r="A91" s="6" t="s">
        <v>233</v>
      </c>
      <c r="B91" s="28" t="s">
        <v>234</v>
      </c>
      <c r="C91" s="24" t="s">
        <v>78</v>
      </c>
      <c r="D91" s="18">
        <f>E91*E$2*4+F91*E$2*8</f>
        <v>6.9740827243600005</v>
      </c>
      <c r="E91" s="25">
        <v>0.00010525000000000001</v>
      </c>
      <c r="F91" s="26">
        <v>0.00011171235</v>
      </c>
    </row>
    <row r="92" spans="1:6" ht="15.75">
      <c r="A92" s="21" t="s">
        <v>235</v>
      </c>
      <c r="B92" s="19" t="s">
        <v>236</v>
      </c>
      <c r="C92" s="7" t="s">
        <v>27</v>
      </c>
      <c r="D92" s="17" t="s">
        <v>27</v>
      </c>
      <c r="E92" s="25"/>
      <c r="F92" s="26"/>
    </row>
    <row r="93" spans="1:6" ht="15.75">
      <c r="A93" s="6" t="s">
        <v>69</v>
      </c>
      <c r="B93" s="28" t="s">
        <v>237</v>
      </c>
      <c r="C93" s="24" t="s">
        <v>4</v>
      </c>
      <c r="D93" s="18">
        <f>E93*E$2*4+F93*E$2*8</f>
        <v>61720.632110586</v>
      </c>
      <c r="E93" s="25">
        <v>0.9314625</v>
      </c>
      <c r="F93" s="26">
        <v>0.9886542974999999</v>
      </c>
    </row>
    <row r="94" spans="1:6" ht="15.75">
      <c r="A94" s="6" t="s">
        <v>238</v>
      </c>
      <c r="B94" s="28" t="s">
        <v>1</v>
      </c>
      <c r="C94" s="7"/>
      <c r="D94" s="18">
        <f>E94*E$2*4+F94*E$2*8</f>
        <v>85460.40970430743</v>
      </c>
      <c r="E94" s="25">
        <v>1.2897335</v>
      </c>
      <c r="F94" s="26">
        <v>1.3689231369</v>
      </c>
    </row>
    <row r="95" spans="1:6" ht="15.75">
      <c r="A95" s="6" t="s">
        <v>74</v>
      </c>
      <c r="B95" s="28" t="s">
        <v>239</v>
      </c>
      <c r="C95" s="7"/>
      <c r="D95" s="18">
        <f>E95*E$2*4+F95*E$2*8</f>
        <v>54456.21832241089</v>
      </c>
      <c r="E95" s="25">
        <v>0.8218309425</v>
      </c>
      <c r="F95" s="26">
        <v>0.8722913623694999</v>
      </c>
    </row>
    <row r="96" spans="1:6" ht="15.75">
      <c r="A96" s="6"/>
      <c r="B96" s="10" t="s">
        <v>82</v>
      </c>
      <c r="C96" s="7" t="s">
        <v>33</v>
      </c>
      <c r="D96" s="11">
        <f>SUM(D29:D58)+SUM(D61:D68)+SUM(D70:D75)+SUM(D77:D78)+SUM(D80:D81)+SUM(D83:D87)+SUM(D89:D91)+SUM(D93:D95)</f>
        <v>767911.8551071632</v>
      </c>
      <c r="E96" s="20">
        <f>SUM(E29:E58)+SUM(E61:E68)+SUM(E70:E75)+SUM(E77:E78)+SUM(E80:E81)+SUM(E83:E87)+SUM(E89:E91)+SUM(E93:E95)</f>
        <v>11.589011192500003</v>
      </c>
      <c r="F96" s="20">
        <f>SUM(F29:F58)+SUM(F61:F68)+SUM(F70:F75)+SUM(F77:F78)+SUM(F80:F81)+SUM(F83:F87)+SUM(F89:F91)+SUM(F93:F95)</f>
        <v>12.300576479719497</v>
      </c>
    </row>
    <row r="97" spans="1:4" ht="15.75">
      <c r="A97" s="32" t="s">
        <v>83</v>
      </c>
      <c r="B97" s="32"/>
      <c r="C97" s="32"/>
      <c r="D97" s="32"/>
    </row>
    <row r="98" spans="1:4" ht="15.75">
      <c r="A98" s="6" t="s">
        <v>84</v>
      </c>
      <c r="B98" s="7" t="s">
        <v>85</v>
      </c>
      <c r="C98" s="7" t="s">
        <v>86</v>
      </c>
      <c r="D98" s="14">
        <v>1</v>
      </c>
    </row>
    <row r="99" spans="1:4" ht="15.75">
      <c r="A99" s="6" t="s">
        <v>87</v>
      </c>
      <c r="B99" s="7" t="s">
        <v>88</v>
      </c>
      <c r="C99" s="7" t="s">
        <v>86</v>
      </c>
      <c r="D99" s="14">
        <v>1</v>
      </c>
    </row>
    <row r="100" spans="1:4" ht="15.75">
      <c r="A100" s="6" t="s">
        <v>89</v>
      </c>
      <c r="B100" s="7" t="s">
        <v>90</v>
      </c>
      <c r="C100" s="7" t="s">
        <v>86</v>
      </c>
      <c r="D100" s="7">
        <v>0</v>
      </c>
    </row>
    <row r="101" spans="1:4" ht="15.75">
      <c r="A101" s="6" t="s">
        <v>91</v>
      </c>
      <c r="B101" s="7" t="s">
        <v>92</v>
      </c>
      <c r="C101" s="7" t="s">
        <v>33</v>
      </c>
      <c r="D101" s="13">
        <v>0</v>
      </c>
    </row>
    <row r="102" spans="1:4" ht="15.75">
      <c r="A102" s="32" t="s">
        <v>93</v>
      </c>
      <c r="B102" s="32"/>
      <c r="C102" s="32"/>
      <c r="D102" s="32"/>
    </row>
    <row r="103" spans="1:4" ht="15.75">
      <c r="A103" s="6" t="s">
        <v>94</v>
      </c>
      <c r="B103" s="7" t="s">
        <v>32</v>
      </c>
      <c r="C103" s="7" t="s">
        <v>33</v>
      </c>
      <c r="D103" s="7">
        <v>0</v>
      </c>
    </row>
    <row r="104" spans="1:4" ht="15.75">
      <c r="A104" s="6" t="s">
        <v>95</v>
      </c>
      <c r="B104" s="7" t="s">
        <v>34</v>
      </c>
      <c r="C104" s="7" t="s">
        <v>33</v>
      </c>
      <c r="D104" s="7">
        <v>0</v>
      </c>
    </row>
    <row r="105" spans="1:4" ht="15.75">
      <c r="A105" s="6" t="s">
        <v>96</v>
      </c>
      <c r="B105" s="7" t="s">
        <v>36</v>
      </c>
      <c r="C105" s="7" t="s">
        <v>33</v>
      </c>
      <c r="D105" s="7">
        <v>0</v>
      </c>
    </row>
    <row r="106" spans="1:4" ht="15.75">
      <c r="A106" s="6" t="s">
        <v>97</v>
      </c>
      <c r="B106" s="7" t="s">
        <v>59</v>
      </c>
      <c r="C106" s="7" t="s">
        <v>33</v>
      </c>
      <c r="D106" s="7">
        <v>0</v>
      </c>
    </row>
    <row r="107" spans="1:4" ht="15.75">
      <c r="A107" s="6" t="s">
        <v>98</v>
      </c>
      <c r="B107" s="7" t="s">
        <v>99</v>
      </c>
      <c r="C107" s="7" t="s">
        <v>33</v>
      </c>
      <c r="D107" s="7">
        <v>0</v>
      </c>
    </row>
    <row r="108" spans="1:4" ht="15.75">
      <c r="A108" s="6" t="s">
        <v>100</v>
      </c>
      <c r="B108" s="7" t="s">
        <v>61</v>
      </c>
      <c r="C108" s="7" t="s">
        <v>33</v>
      </c>
      <c r="D108" s="7">
        <v>0</v>
      </c>
    </row>
    <row r="109" spans="1:4" ht="15.75">
      <c r="A109" s="32" t="s">
        <v>101</v>
      </c>
      <c r="B109" s="32"/>
      <c r="C109" s="32"/>
      <c r="D109" s="32"/>
    </row>
    <row r="110" spans="1:4" ht="15.75">
      <c r="A110" s="6" t="s">
        <v>102</v>
      </c>
      <c r="B110" s="7" t="s">
        <v>85</v>
      </c>
      <c r="C110" s="7" t="s">
        <v>86</v>
      </c>
      <c r="D110" s="7">
        <v>0</v>
      </c>
    </row>
    <row r="111" spans="1:4" ht="15.75">
      <c r="A111" s="6" t="s">
        <v>103</v>
      </c>
      <c r="B111" s="7" t="s">
        <v>88</v>
      </c>
      <c r="C111" s="7" t="s">
        <v>86</v>
      </c>
      <c r="D111" s="7">
        <v>0</v>
      </c>
    </row>
    <row r="112" spans="1:4" ht="15.75">
      <c r="A112" s="6" t="s">
        <v>104</v>
      </c>
      <c r="B112" s="7" t="s">
        <v>105</v>
      </c>
      <c r="C112" s="7" t="s">
        <v>86</v>
      </c>
      <c r="D112" s="7">
        <v>0</v>
      </c>
    </row>
    <row r="113" spans="1:4" ht="15.75">
      <c r="A113" s="6" t="s">
        <v>106</v>
      </c>
      <c r="B113" s="7" t="s">
        <v>92</v>
      </c>
      <c r="C113" s="7" t="s">
        <v>33</v>
      </c>
      <c r="D113" s="7">
        <v>0</v>
      </c>
    </row>
    <row r="114" spans="1:4" ht="15.75">
      <c r="A114" s="32" t="s">
        <v>107</v>
      </c>
      <c r="B114" s="32"/>
      <c r="C114" s="32"/>
      <c r="D114" s="32"/>
    </row>
    <row r="115" spans="1:4" ht="15.75">
      <c r="A115" s="6" t="s">
        <v>108</v>
      </c>
      <c r="B115" s="7" t="s">
        <v>109</v>
      </c>
      <c r="C115" s="7" t="s">
        <v>86</v>
      </c>
      <c r="D115" s="7">
        <v>15</v>
      </c>
    </row>
    <row r="116" spans="1:4" ht="15.75">
      <c r="A116" s="6" t="s">
        <v>110</v>
      </c>
      <c r="B116" s="7" t="s">
        <v>111</v>
      </c>
      <c r="C116" s="7" t="s">
        <v>86</v>
      </c>
      <c r="D116" s="7">
        <v>0</v>
      </c>
    </row>
    <row r="117" spans="1:4" ht="31.5">
      <c r="A117" s="6" t="s">
        <v>112</v>
      </c>
      <c r="B117" s="7" t="s">
        <v>113</v>
      </c>
      <c r="C117" s="7" t="s">
        <v>33</v>
      </c>
      <c r="D117" s="22">
        <v>68100</v>
      </c>
    </row>
  </sheetData>
  <sheetProtection password="CC29" sheet="1" objects="1" scenarios="1" selectLockedCells="1" selectUnlockedCells="1"/>
  <mergeCells count="9">
    <mergeCell ref="E27:E28"/>
    <mergeCell ref="F27:F28"/>
    <mergeCell ref="A114:D114"/>
    <mergeCell ref="A2:D2"/>
    <mergeCell ref="A26:D26"/>
    <mergeCell ref="A8:D8"/>
    <mergeCell ref="A97:D97"/>
    <mergeCell ref="A102:D102"/>
    <mergeCell ref="A109:D109"/>
  </mergeCells>
  <printOptions/>
  <pageMargins left="0.7086614173228347" right="0.7086614173228347" top="0.7480314960629921" bottom="0.7480314960629921" header="0.31496062992125984" footer="0.31496062992125984"/>
  <pageSetup fitToHeight="10000" horizontalDpi="600" verticalDpi="600" orientation="portrait" paperSize="9" scale="52" r:id="rId1"/>
  <rowBreaks count="1" manualBreakCount="1">
    <brk id="68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dterehova</cp:lastModifiedBy>
  <cp:lastPrinted>2016-04-07T06:51:43Z</cp:lastPrinted>
  <dcterms:created xsi:type="dcterms:W3CDTF">2010-07-19T21:32:50Z</dcterms:created>
  <dcterms:modified xsi:type="dcterms:W3CDTF">2022-03-27T18:03:02Z</dcterms:modified>
  <cp:category/>
  <cp:version/>
  <cp:contentType/>
  <cp:contentStatus/>
</cp:coreProperties>
</file>