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<sst xmlns="http://schemas.openxmlformats.org/spreadsheetml/2006/main" count="360" uniqueCount="252">
  <si>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</si>
  <si>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</si>
  <si>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</si>
  <si>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</si>
  <si>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</si>
  <si>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</si>
  <si>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</si>
  <si>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</si>
  <si>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</si>
  <si>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</si>
  <si>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</si>
  <si>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</si>
  <si>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</si>
  <si>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</si>
  <si>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</si>
  <si>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</si>
  <si>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</si>
  <si>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</si>
  <si>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</si>
  <si>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</si>
  <si>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</si>
  <si>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</si>
  <si>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</si>
  <si>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</si>
  <si>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</si>
  <si>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</si>
  <si>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</si>
  <si>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</si>
  <si>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</si>
  <si>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</si>
  <si>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</si>
  <si>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</si>
  <si>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</si>
  <si>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</si>
  <si>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</si>
  <si>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</si>
  <si>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</si>
  <si>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</si>
  <si>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</si>
  <si>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</si>
  <si>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</si>
  <si>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</si>
  <si>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</si>
  <si>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</si>
  <si>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</si>
  <si>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</si>
  <si>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</si>
  <si>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</si>
  <si>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</si>
  <si>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</si>
  <si>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</si>
  <si>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</si>
  <si>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</si>
  <si>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</si>
  <si>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</si>
  <si>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</si>
  <si>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</si>
  <si>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</si>
  <si>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</si>
  <si>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</si>
  <si>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</si>
  <si>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</si>
  <si>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</si>
  <si>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</si>
  <si>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</si>
  <si>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</si>
  <si>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</si>
  <si>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</si>
  <si>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</si>
  <si>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</si>
  <si>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</si>
  <si>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</si>
  <si>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</si>
  <si>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</si>
  <si>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</si>
  <si>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</si>
  <si>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</si>
  <si>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</si>
  <si>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</si>
  <si>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</si>
  <si>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</si>
  <si>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</si>
  <si>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</si>
  <si>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</si>
  <si>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</si>
  <si>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</si>
  <si>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</si>
  <si>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</si>
  <si>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</si>
  <si>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</si>
  <si>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</si>
  <si>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</si>
  <si>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</si>
  <si>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</si>
  <si>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</si>
  <si>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</si>
  <si>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</si>
  <si>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</si>
  <si>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</si>
  <si>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</si>
  <si>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</si>
  <si>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</si>
  <si>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</si>
  <si>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</si>
  <si>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</si>
  <si>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</si>
  <si>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</si>
  <si>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</si>
  <si>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</si>
  <si>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</si>
  <si>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</si>
  <si>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</si>
  <si>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</si>
  <si>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</si>
  <si>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</si>
  <si>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</si>
  <si>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</si>
  <si>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</si>
  <si>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</si>
  <si>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</si>
  <si>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</si>
  <si>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</si>
  <si>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</si>
  <si>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</si>
  <si>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</si>
  <si>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</si>
  <si>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</si>
  <si>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</si>
  <si>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</si>
  <si>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</si>
  <si>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</si>
  <si>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</si>
  <si>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</si>
  <si>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</si>
  <si>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</si>
  <si>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</si>
  <si>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</si>
  <si>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</si>
  <si>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</si>
  <si>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</si>
  <si>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</si>
  <si>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</si>
  <si>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</si>
  <si>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</si>
  <si>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</si>
  <si>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</si>
  <si>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</si>
  <si>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</si>
  <si>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</si>
  <si>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</si>
  <si>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</si>
  <si>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</si>
  <si>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</si>
  <si>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</si>
  <si>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</si>
  <si>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</si>
  <si>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</si>
  <si>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</si>
  <si>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</si>
  <si>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</si>
  <si>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</si>
  <si>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</si>
  <si>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</si>
  <si>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</si>
  <si>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</si>
  <si>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почтовых ящиков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</si>
  <si>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</si>
  <si>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</si>
  <si>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</si>
  <si>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</si>
  <si>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</si>
  <si>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</si>
  <si>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</si>
  <si>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21.30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</si>
  <si>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</si>
  <si>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</si>
  <si>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</si>
  <si>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</si>
  <si>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</si>
  <si>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</si>
  <si>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</si>
  <si>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</si>
  <si>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</si>
  <si>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</si>
  <si>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</si>
  <si>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</si>
  <si>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</si>
  <si>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</si>
  <si>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</si>
  <si>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</si>
  <si>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</si>
  <si>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</si>
  <si>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</si>
  <si>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</si>
  <si>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</si>
  <si>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</si>
  <si>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</si>
  <si>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</si>
  <si>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</si>
  <si>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</si>
  <si>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</si>
  <si>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</si>
  <si>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</si>
  <si>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</si>
  <si>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</si>
  <si>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</si>
  <si>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</si>
  <si>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</si>
  <si>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</si>
  <si>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</si>
  <si>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</si>
  <si>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</si>
  <si>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</si>
  <si>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</si>
  <si>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</si>
  <si>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</si>
  <si>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</si>
  <si>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</si>
  <si>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</si>
  <si>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</si>
  <si>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</si>
  <si>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</si>
  <si>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</si>
  <si>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</si>
  <si>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</si>
  <si>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</si>
  <si>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</si>
  <si>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</si>
  <si>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</si>
  <si>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</si>
  <si>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</si>
  <si>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</si>
  <si>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</si>
  <si>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</si>
  <si>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</si>
  <si>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</si>
  <si>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</si>
  <si>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</si>
  <si>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</si>
  <si>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</si>
  <si>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2021 год по дому № 21  ул. Гагарина в г. Липецке</t>
  </si>
  <si>
    <t>31.03.2022 г.</t>
  </si>
  <si>
    <t>01.01.2021 г.</t>
  </si>
  <si>
    <t>31.12.2021 г.</t>
  </si>
  <si>
    <t>Ремонт и обслуживание кол.приборов учета тепловой энергии</t>
  </si>
  <si>
    <t>Поверка приборов учета тепловой энергии</t>
  </si>
  <si>
    <t>21.31</t>
  </si>
  <si>
    <t>21.32</t>
  </si>
  <si>
    <t xml:space="preserve">     оконные ограждения</t>
  </si>
  <si>
    <t>25.6.5</t>
  </si>
  <si>
    <t>01.01.21-30.11.21</t>
  </si>
  <si>
    <t>01.12.21-31.12.21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</si>
</sst>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3;&#1072;&#1075;&#1072;&#1088;&#1080;&#1085;&#1072;,%20&#1076;.%202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-61336.40490039991</v>
          </cell>
        </row>
        <row r="25">
          <cell r="D25">
            <v>118570.65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Y123">
            <v>16299.387878479583</v>
          </cell>
        </row>
        <row r="124">
          <cell r="BY124">
            <v>18072.110278042826</v>
          </cell>
        </row>
        <row r="125">
          <cell r="BY125">
            <v>4242.42969356679</v>
          </cell>
        </row>
      </sheetData>
      <sheetData sheetId="1">
        <row r="123">
          <cell r="BY123">
            <v>168921.4873405647</v>
          </cell>
        </row>
        <row r="124">
          <cell r="BY124">
            <v>187293.3983969014</v>
          </cell>
        </row>
        <row r="125">
          <cell r="BY125">
            <v>43967.14398835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="85" zoomScaleSheetLayoutView="85" zoomScalePageLayoutView="0" workbookViewId="0" topLeftCell="A1">
      <selection activeCell="E1" sqref="E1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0" width="9.140625" style="13" hidden="1" customWidth="1"/>
    <col min="11" max="12" width="0" style="13" hidden="1" customWidth="1"/>
    <col min="13" max="20" width="9.140625" style="13" customWidth="1"/>
    <col min="21" max="16384" width="9.140625" style="3" customWidth="1"/>
  </cols>
  <sheetData>
    <row r="1" ht="15.75">
      <c r="E1" s="2" t="s">
        <v>115</v>
      </c>
    </row>
    <row r="2" spans="1:20" s="6" customFormat="1" ht="33.75" customHeight="1">
      <c r="A2" s="38" t="s">
        <v>240</v>
      </c>
      <c r="B2" s="38"/>
      <c r="C2" s="38"/>
      <c r="D2" s="38"/>
      <c r="E2" s="2">
        <v>3099.1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0</v>
      </c>
    </row>
    <row r="10" spans="1:4" ht="31.5">
      <c r="A10" s="7" t="s">
        <v>18</v>
      </c>
      <c r="B10" s="1" t="s">
        <v>34</v>
      </c>
      <c r="C10" s="1" t="s">
        <v>33</v>
      </c>
      <c r="D10" s="24">
        <f>'[1]по форме'!$D$24</f>
        <v>-61336.40490039991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118570.65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438795.9575759053</v>
      </c>
    </row>
    <row r="13" spans="1:4" ht="15.75">
      <c r="A13" s="7" t="s">
        <v>54</v>
      </c>
      <c r="B13" s="11" t="s">
        <v>39</v>
      </c>
      <c r="C13" s="1" t="s">
        <v>33</v>
      </c>
      <c r="D13" s="24">
        <f>'[2]ГУК 2020'!$BY$124+'[2]ГУК 2021'!$BY$124</f>
        <v>205365.50867494423</v>
      </c>
    </row>
    <row r="14" spans="1:4" ht="15.75">
      <c r="A14" s="7" t="s">
        <v>55</v>
      </c>
      <c r="B14" s="11" t="s">
        <v>40</v>
      </c>
      <c r="C14" s="1" t="s">
        <v>33</v>
      </c>
      <c r="D14" s="24">
        <f>'[2]ГУК 2020'!$BY$123+'[2]ГУК 2021'!$BY$123</f>
        <v>185220.87521904428</v>
      </c>
    </row>
    <row r="15" spans="1:4" ht="15.75">
      <c r="A15" s="7" t="s">
        <v>56</v>
      </c>
      <c r="B15" s="11" t="s">
        <v>41</v>
      </c>
      <c r="C15" s="1" t="s">
        <v>33</v>
      </c>
      <c r="D15" s="24">
        <f>'[2]ГУК 2020'!$BY$125+'[2]ГУК 2021'!$BY$125</f>
        <v>48209.57368191679</v>
      </c>
    </row>
    <row r="16" spans="1:6" ht="15.75">
      <c r="A16" s="11" t="s">
        <v>42</v>
      </c>
      <c r="B16" s="11" t="s">
        <v>43</v>
      </c>
      <c r="C16" s="11" t="s">
        <v>33</v>
      </c>
      <c r="D16" s="24">
        <f>D17</f>
        <v>392995.9975759053</v>
      </c>
      <c r="E16" s="2">
        <v>392996</v>
      </c>
      <c r="F16" s="2">
        <f>D16-E16</f>
        <v>-0.0024240947095677257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392995.9975759053</v>
      </c>
    </row>
    <row r="18" spans="1:4" ht="31.5">
      <c r="A18" s="11" t="s">
        <v>44</v>
      </c>
      <c r="B18" s="11" t="s">
        <v>58</v>
      </c>
      <c r="C18" s="11" t="s">
        <v>33</v>
      </c>
      <c r="D18" s="24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24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24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24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331659.5926755054</v>
      </c>
    </row>
    <row r="23" spans="1:4" ht="15.75">
      <c r="A23" s="11" t="s">
        <v>51</v>
      </c>
      <c r="B23" s="11" t="s">
        <v>59</v>
      </c>
      <c r="C23" s="11" t="s">
        <v>33</v>
      </c>
      <c r="D23" s="14">
        <v>249.98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-108260.24213444628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93729.69</v>
      </c>
      <c r="E25" s="2">
        <f>D25+F16</f>
        <v>93729.6875759053</v>
      </c>
    </row>
    <row r="26" spans="1:4" ht="35.25" customHeight="1">
      <c r="A26" s="37" t="s">
        <v>62</v>
      </c>
      <c r="B26" s="37"/>
      <c r="C26" s="37"/>
      <c r="D26" s="37"/>
    </row>
    <row r="27" spans="1:20" s="6" customFormat="1" ht="33" customHeight="1">
      <c r="A27" s="25" t="s">
        <v>22</v>
      </c>
      <c r="B27" s="4" t="s">
        <v>64</v>
      </c>
      <c r="C27" s="4" t="s">
        <v>126</v>
      </c>
      <c r="D27" s="17" t="s">
        <v>127</v>
      </c>
      <c r="E27" s="36" t="s">
        <v>250</v>
      </c>
      <c r="F27" s="36" t="s">
        <v>251</v>
      </c>
      <c r="G27" s="2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7" ht="15.75">
      <c r="A28" s="25" t="s">
        <v>128</v>
      </c>
      <c r="B28" s="18" t="s">
        <v>129</v>
      </c>
      <c r="C28" s="1" t="s">
        <v>27</v>
      </c>
      <c r="D28" s="19" t="s">
        <v>27</v>
      </c>
      <c r="E28" s="36"/>
      <c r="F28" s="36"/>
      <c r="G28" s="9"/>
    </row>
    <row r="29" spans="1:7" ht="15.75">
      <c r="A29" s="7" t="s">
        <v>68</v>
      </c>
      <c r="B29" s="26" t="s">
        <v>130</v>
      </c>
      <c r="C29" s="27" t="s">
        <v>131</v>
      </c>
      <c r="D29" s="20">
        <f>E29*E$2*11+F29*E$2*1</f>
        <v>1214.2486389086664</v>
      </c>
      <c r="E29" s="28">
        <v>0.03248436</v>
      </c>
      <c r="F29" s="29">
        <v>0.03447889970399999</v>
      </c>
      <c r="G29" s="9"/>
    </row>
    <row r="30" spans="1:7" ht="15.75">
      <c r="A30" s="7" t="s">
        <v>70</v>
      </c>
      <c r="B30" s="26" t="s">
        <v>118</v>
      </c>
      <c r="C30" s="27" t="s">
        <v>131</v>
      </c>
      <c r="D30" s="20">
        <f aca="true" t="shared" si="0" ref="D30:D60">E30*E$2*11+F30*E$2*1</f>
        <v>818.9411504511017</v>
      </c>
      <c r="E30" s="28">
        <v>0.021908840000000002</v>
      </c>
      <c r="F30" s="29">
        <v>0.023254042776</v>
      </c>
      <c r="G30" s="9"/>
    </row>
    <row r="31" spans="1:7" ht="15.75">
      <c r="A31" s="7" t="s">
        <v>72</v>
      </c>
      <c r="B31" s="26" t="s">
        <v>132</v>
      </c>
      <c r="C31" s="27" t="s">
        <v>131</v>
      </c>
      <c r="D31" s="20">
        <f t="shared" si="0"/>
        <v>2215.2641381437656</v>
      </c>
      <c r="E31" s="28">
        <v>0.05926417</v>
      </c>
      <c r="F31" s="29">
        <v>0.062902990038</v>
      </c>
      <c r="G31" s="9"/>
    </row>
    <row r="32" spans="1:7" ht="15.75">
      <c r="A32" s="7" t="s">
        <v>121</v>
      </c>
      <c r="B32" s="26" t="s">
        <v>0</v>
      </c>
      <c r="C32" s="27" t="s">
        <v>131</v>
      </c>
      <c r="D32" s="20">
        <f t="shared" si="0"/>
        <v>22996.99740425575</v>
      </c>
      <c r="E32" s="28">
        <v>0.615230455</v>
      </c>
      <c r="F32" s="29">
        <v>0.6530056049369999</v>
      </c>
      <c r="G32" s="9"/>
    </row>
    <row r="33" spans="1:20" s="6" customFormat="1" ht="15.75">
      <c r="A33" s="7" t="s">
        <v>123</v>
      </c>
      <c r="B33" s="26" t="s">
        <v>133</v>
      </c>
      <c r="C33" s="27" t="s">
        <v>131</v>
      </c>
      <c r="D33" s="20">
        <f t="shared" si="0"/>
        <v>2647.0809169365834</v>
      </c>
      <c r="E33" s="28">
        <v>0.07081641</v>
      </c>
      <c r="F33" s="29">
        <v>0.07516453757399999</v>
      </c>
      <c r="G33" s="2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7" ht="15.75">
      <c r="A34" s="7" t="s">
        <v>76</v>
      </c>
      <c r="B34" s="26" t="s">
        <v>119</v>
      </c>
      <c r="C34" s="27" t="s">
        <v>131</v>
      </c>
      <c r="D34" s="20">
        <f t="shared" si="0"/>
        <v>4194.437488246742</v>
      </c>
      <c r="E34" s="28">
        <v>0.1122122875</v>
      </c>
      <c r="F34" s="29">
        <v>0.11910212195249999</v>
      </c>
      <c r="G34" s="9"/>
    </row>
    <row r="35" spans="1:7" ht="15.75">
      <c r="A35" s="7" t="s">
        <v>78</v>
      </c>
      <c r="B35" s="26" t="s">
        <v>15</v>
      </c>
      <c r="C35" s="27" t="s">
        <v>131</v>
      </c>
      <c r="D35" s="20">
        <f t="shared" si="0"/>
        <v>7325.10913449467</v>
      </c>
      <c r="E35" s="28">
        <v>0.1959660275</v>
      </c>
      <c r="F35" s="29">
        <v>0.20799834158849997</v>
      </c>
      <c r="G35" s="9"/>
    </row>
    <row r="36" spans="1:7" ht="31.5">
      <c r="A36" s="7" t="s">
        <v>80</v>
      </c>
      <c r="B36" s="26" t="s">
        <v>134</v>
      </c>
      <c r="C36" s="27" t="s">
        <v>131</v>
      </c>
      <c r="D36" s="20">
        <f t="shared" si="0"/>
        <v>32.850492920189744</v>
      </c>
      <c r="E36" s="28">
        <v>0.0008788375</v>
      </c>
      <c r="F36" s="29">
        <v>0.0009327981224999999</v>
      </c>
      <c r="G36" s="9"/>
    </row>
    <row r="37" spans="1:7" ht="15.75">
      <c r="A37" s="7" t="s">
        <v>81</v>
      </c>
      <c r="B37" s="26" t="s">
        <v>135</v>
      </c>
      <c r="C37" s="27" t="s">
        <v>131</v>
      </c>
      <c r="D37" s="20">
        <f t="shared" si="0"/>
        <v>5649.419260303482</v>
      </c>
      <c r="E37" s="28">
        <v>0.151136895</v>
      </c>
      <c r="F37" s="29">
        <v>0.16041670035299999</v>
      </c>
      <c r="G37" s="9"/>
    </row>
    <row r="38" spans="1:7" ht="15.75">
      <c r="A38" s="7" t="s">
        <v>125</v>
      </c>
      <c r="B38" s="26" t="s">
        <v>136</v>
      </c>
      <c r="C38" s="27" t="s">
        <v>131</v>
      </c>
      <c r="D38" s="20">
        <f t="shared" si="0"/>
        <v>13763.254960144219</v>
      </c>
      <c r="E38" s="28">
        <v>0.36820344250000003</v>
      </c>
      <c r="F38" s="29">
        <v>0.3908111338695</v>
      </c>
      <c r="G38" s="9"/>
    </row>
    <row r="39" spans="1:7" ht="31.5">
      <c r="A39" s="7" t="s">
        <v>82</v>
      </c>
      <c r="B39" s="26" t="s">
        <v>137</v>
      </c>
      <c r="C39" s="27" t="s">
        <v>131</v>
      </c>
      <c r="D39" s="20">
        <f t="shared" si="0"/>
        <v>174.99280540000478</v>
      </c>
      <c r="E39" s="28">
        <v>0.00468152</v>
      </c>
      <c r="F39" s="29">
        <v>0.004968965327999999</v>
      </c>
      <c r="G39" s="9"/>
    </row>
    <row r="40" spans="1:7" ht="31.5">
      <c r="A40" s="7" t="s">
        <v>138</v>
      </c>
      <c r="B40" s="26" t="s">
        <v>139</v>
      </c>
      <c r="C40" s="27" t="s">
        <v>131</v>
      </c>
      <c r="D40" s="20">
        <f t="shared" si="0"/>
        <v>632.1064308367529</v>
      </c>
      <c r="E40" s="28">
        <v>0.0169105175</v>
      </c>
      <c r="F40" s="29">
        <v>0.0179488232745</v>
      </c>
      <c r="G40" s="9"/>
    </row>
    <row r="41" spans="1:7" ht="31.5">
      <c r="A41" s="7" t="s">
        <v>140</v>
      </c>
      <c r="B41" s="26" t="s">
        <v>141</v>
      </c>
      <c r="C41" s="27" t="s">
        <v>131</v>
      </c>
      <c r="D41" s="20">
        <f t="shared" si="0"/>
        <v>3792.6385850205174</v>
      </c>
      <c r="E41" s="28">
        <v>0.101463105</v>
      </c>
      <c r="F41" s="29">
        <v>0.10769293964699998</v>
      </c>
      <c r="G41" s="9"/>
    </row>
    <row r="42" spans="1:7" ht="15.75">
      <c r="A42" s="7" t="s">
        <v>142</v>
      </c>
      <c r="B42" s="26" t="s">
        <v>143</v>
      </c>
      <c r="C42" s="27" t="s">
        <v>131</v>
      </c>
      <c r="D42" s="20">
        <f t="shared" si="0"/>
        <v>6867.798799519478</v>
      </c>
      <c r="E42" s="28">
        <v>0.1837317675</v>
      </c>
      <c r="F42" s="29">
        <v>0.19501289802449998</v>
      </c>
      <c r="G42" s="9"/>
    </row>
    <row r="43" spans="1:7" ht="15.75">
      <c r="A43" s="7" t="s">
        <v>144</v>
      </c>
      <c r="B43" s="26" t="s">
        <v>145</v>
      </c>
      <c r="C43" s="27" t="s">
        <v>131</v>
      </c>
      <c r="D43" s="20">
        <f t="shared" si="0"/>
        <v>12551.130784250749</v>
      </c>
      <c r="E43" s="28">
        <v>0.3357759175</v>
      </c>
      <c r="F43" s="29">
        <v>0.3563925588345</v>
      </c>
      <c r="G43" s="9"/>
    </row>
    <row r="44" spans="1:7" ht="15.75">
      <c r="A44" s="7" t="s">
        <v>146</v>
      </c>
      <c r="B44" s="26" t="s">
        <v>147</v>
      </c>
      <c r="C44" s="27" t="s">
        <v>131</v>
      </c>
      <c r="D44" s="20">
        <f t="shared" si="0"/>
        <v>1659.1662729618708</v>
      </c>
      <c r="E44" s="28">
        <v>0.0443870825</v>
      </c>
      <c r="F44" s="29">
        <v>0.0471124493655</v>
      </c>
      <c r="G44" s="9"/>
    </row>
    <row r="45" spans="1:7" ht="15.75">
      <c r="A45" s="7" t="s">
        <v>148</v>
      </c>
      <c r="B45" s="26" t="s">
        <v>14</v>
      </c>
      <c r="C45" s="27" t="s">
        <v>131</v>
      </c>
      <c r="D45" s="20">
        <f t="shared" si="0"/>
        <v>27299.15303575457</v>
      </c>
      <c r="E45" s="28">
        <v>0.7303244875</v>
      </c>
      <c r="F45" s="29">
        <v>0.7751664110325</v>
      </c>
      <c r="G45" s="9"/>
    </row>
    <row r="46" spans="1:7" ht="31.5">
      <c r="A46" s="7" t="s">
        <v>149</v>
      </c>
      <c r="B46" s="26" t="s">
        <v>150</v>
      </c>
      <c r="C46" s="27" t="s">
        <v>131</v>
      </c>
      <c r="D46" s="20">
        <f t="shared" si="0"/>
        <v>2839.7382388888814</v>
      </c>
      <c r="E46" s="28">
        <v>0.0759705025</v>
      </c>
      <c r="F46" s="29">
        <v>0.08063509135349999</v>
      </c>
      <c r="G46" s="9"/>
    </row>
    <row r="47" spans="1:7" ht="31.5">
      <c r="A47" s="7" t="s">
        <v>151</v>
      </c>
      <c r="B47" s="26" t="s">
        <v>152</v>
      </c>
      <c r="C47" s="27" t="s">
        <v>131</v>
      </c>
      <c r="D47" s="20">
        <f t="shared" si="0"/>
        <v>6181.518561795178</v>
      </c>
      <c r="E47" s="28">
        <v>0.1653719575</v>
      </c>
      <c r="F47" s="29">
        <v>0.17552579569049997</v>
      </c>
      <c r="G47" s="9"/>
    </row>
    <row r="48" spans="1:7" ht="31.5">
      <c r="A48" s="7" t="s">
        <v>153</v>
      </c>
      <c r="B48" s="26" t="s">
        <v>154</v>
      </c>
      <c r="C48" s="27" t="s">
        <v>131</v>
      </c>
      <c r="D48" s="20">
        <f t="shared" si="0"/>
        <v>2258.3435270630566</v>
      </c>
      <c r="E48" s="28">
        <v>0.060416657500000005</v>
      </c>
      <c r="F48" s="29">
        <v>0.0641262402705</v>
      </c>
      <c r="G48" s="9"/>
    </row>
    <row r="49" spans="1:7" ht="31.5">
      <c r="A49" s="7" t="s">
        <v>155</v>
      </c>
      <c r="B49" s="26" t="s">
        <v>156</v>
      </c>
      <c r="C49" s="27" t="s">
        <v>131</v>
      </c>
      <c r="D49" s="20">
        <f t="shared" si="0"/>
        <v>4371.003969954301</v>
      </c>
      <c r="E49" s="28">
        <v>0.11693590749999999</v>
      </c>
      <c r="F49" s="29">
        <v>0.12411577222049998</v>
      </c>
      <c r="G49" s="9"/>
    </row>
    <row r="50" spans="1:7" ht="15.75">
      <c r="A50" s="7" t="s">
        <v>157</v>
      </c>
      <c r="B50" s="26" t="s">
        <v>158</v>
      </c>
      <c r="C50" s="27" t="s">
        <v>79</v>
      </c>
      <c r="D50" s="20">
        <f t="shared" si="0"/>
        <v>3436.830371882558</v>
      </c>
      <c r="E50" s="28">
        <v>0.09194429500000001</v>
      </c>
      <c r="F50" s="29">
        <v>0.097589674713</v>
      </c>
      <c r="G50" s="9"/>
    </row>
    <row r="51" spans="1:7" ht="15.75">
      <c r="A51" s="7" t="s">
        <v>159</v>
      </c>
      <c r="B51" s="26" t="s">
        <v>116</v>
      </c>
      <c r="C51" s="27" t="s">
        <v>131</v>
      </c>
      <c r="D51" s="20">
        <f t="shared" si="0"/>
        <v>3135.7074104321005</v>
      </c>
      <c r="E51" s="28">
        <v>0.08388846</v>
      </c>
      <c r="F51" s="29">
        <v>0.08903921144399998</v>
      </c>
      <c r="G51" s="9"/>
    </row>
    <row r="52" spans="1:7" ht="15.75">
      <c r="A52" s="7" t="s">
        <v>160</v>
      </c>
      <c r="B52" s="26" t="s">
        <v>161</v>
      </c>
      <c r="C52" s="27" t="s">
        <v>131</v>
      </c>
      <c r="D52" s="20">
        <f>E52*E$2*11+F52*E$2*1</f>
        <v>888.6156689680548</v>
      </c>
      <c r="E52" s="28">
        <v>0.023772817499999998</v>
      </c>
      <c r="F52" s="29">
        <v>0.025232468494499994</v>
      </c>
      <c r="G52" s="9"/>
    </row>
    <row r="53" spans="1:7" ht="31.5">
      <c r="A53" s="7" t="s">
        <v>162</v>
      </c>
      <c r="B53" s="26" t="s">
        <v>163</v>
      </c>
      <c r="C53" s="27" t="s">
        <v>131</v>
      </c>
      <c r="D53" s="20">
        <f t="shared" si="0"/>
        <v>11354.34995235593</v>
      </c>
      <c r="E53" s="28">
        <v>0.3037588675</v>
      </c>
      <c r="F53" s="29">
        <v>0.32240966196449994</v>
      </c>
      <c r="G53" s="9"/>
    </row>
    <row r="54" spans="1:7" ht="15.75">
      <c r="A54" s="7" t="s">
        <v>164</v>
      </c>
      <c r="B54" s="26" t="s">
        <v>165</v>
      </c>
      <c r="C54" s="27" t="s">
        <v>131</v>
      </c>
      <c r="D54" s="20">
        <f t="shared" si="0"/>
        <v>8908.34552561706</v>
      </c>
      <c r="E54" s="28">
        <v>0.23832178499999998</v>
      </c>
      <c r="F54" s="29">
        <v>0.25295474259899997</v>
      </c>
      <c r="G54" s="9"/>
    </row>
    <row r="55" spans="1:7" ht="15.75">
      <c r="A55" s="7" t="s">
        <v>166</v>
      </c>
      <c r="B55" s="26" t="s">
        <v>167</v>
      </c>
      <c r="C55" s="27" t="s">
        <v>131</v>
      </c>
      <c r="D55" s="20">
        <f t="shared" si="0"/>
        <v>786.8381537769999</v>
      </c>
      <c r="E55" s="28">
        <v>0.02105</v>
      </c>
      <c r="F55" s="29">
        <v>0.022342469999999996</v>
      </c>
      <c r="G55" s="9"/>
    </row>
    <row r="56" spans="1:7" ht="15.75">
      <c r="A56" s="7" t="s">
        <v>168</v>
      </c>
      <c r="B56" s="26" t="s">
        <v>169</v>
      </c>
      <c r="C56" s="27" t="s">
        <v>170</v>
      </c>
      <c r="D56" s="20">
        <f t="shared" si="0"/>
        <v>11103.663316562579</v>
      </c>
      <c r="E56" s="28">
        <v>0.2970523375</v>
      </c>
      <c r="F56" s="29">
        <v>0.31529135102249994</v>
      </c>
      <c r="G56" s="9"/>
    </row>
    <row r="57" spans="1:7" ht="31.5">
      <c r="A57" s="7" t="s">
        <v>171</v>
      </c>
      <c r="B57" s="26" t="s">
        <v>244</v>
      </c>
      <c r="C57" s="27" t="s">
        <v>6</v>
      </c>
      <c r="D57" s="20">
        <f t="shared" si="0"/>
        <v>4610.006059164065</v>
      </c>
      <c r="E57" s="28">
        <v>0.12332984500000001</v>
      </c>
      <c r="F57" s="29">
        <v>0.130902297483</v>
      </c>
      <c r="G57" s="9"/>
    </row>
    <row r="58" spans="1:7" ht="15.75">
      <c r="A58" s="7" t="s">
        <v>173</v>
      </c>
      <c r="B58" s="26" t="s">
        <v>172</v>
      </c>
      <c r="C58" s="27" t="s">
        <v>6</v>
      </c>
      <c r="D58" s="20">
        <f t="shared" si="0"/>
        <v>3276.4727561428053</v>
      </c>
      <c r="E58" s="28">
        <v>0.08765430499999999</v>
      </c>
      <c r="F58" s="29">
        <v>0.09303627932699998</v>
      </c>
      <c r="G58" s="9"/>
    </row>
    <row r="59" spans="1:7" ht="15.75">
      <c r="A59" s="7" t="s">
        <v>246</v>
      </c>
      <c r="B59" s="26" t="s">
        <v>245</v>
      </c>
      <c r="C59" s="27" t="s">
        <v>175</v>
      </c>
      <c r="D59" s="20">
        <f t="shared" si="0"/>
        <v>4313.210707559381</v>
      </c>
      <c r="E59" s="28">
        <v>0.11538978500000001</v>
      </c>
      <c r="F59" s="29">
        <v>0.122474717799</v>
      </c>
      <c r="G59" s="9"/>
    </row>
    <row r="60" spans="1:7" ht="15.75">
      <c r="A60" s="7" t="s">
        <v>247</v>
      </c>
      <c r="B60" s="26" t="s">
        <v>174</v>
      </c>
      <c r="C60" s="27" t="s">
        <v>175</v>
      </c>
      <c r="D60" s="20">
        <f t="shared" si="0"/>
        <v>2098.4186723078815</v>
      </c>
      <c r="E60" s="28">
        <v>0.056138245</v>
      </c>
      <c r="F60" s="29">
        <v>0.059585133243</v>
      </c>
      <c r="G60" s="9"/>
    </row>
    <row r="61" spans="1:20" s="6" customFormat="1" ht="24.75" customHeight="1">
      <c r="A61" s="25" t="s">
        <v>176</v>
      </c>
      <c r="B61" s="21" t="s">
        <v>177</v>
      </c>
      <c r="C61" s="1" t="s">
        <v>27</v>
      </c>
      <c r="D61" s="19" t="s">
        <v>27</v>
      </c>
      <c r="E61" s="28"/>
      <c r="F61" s="29"/>
      <c r="G61" s="2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7" ht="31.5">
      <c r="A62" s="7" t="s">
        <v>178</v>
      </c>
      <c r="B62" s="26" t="s">
        <v>179</v>
      </c>
      <c r="C62" s="1" t="s">
        <v>27</v>
      </c>
      <c r="D62" s="19" t="s">
        <v>27</v>
      </c>
      <c r="E62" s="28"/>
      <c r="F62" s="29"/>
      <c r="G62" s="9"/>
    </row>
    <row r="63" spans="1:7" ht="31.5">
      <c r="A63" s="7" t="s">
        <v>180</v>
      </c>
      <c r="B63" s="26" t="s">
        <v>8</v>
      </c>
      <c r="C63" s="30" t="s">
        <v>181</v>
      </c>
      <c r="D63" s="20">
        <f aca="true" t="shared" si="1" ref="D63:D70">E63*E$2*11+F63*E$2*1</f>
        <v>6255.363322527151</v>
      </c>
      <c r="E63" s="28">
        <v>0.1673475</v>
      </c>
      <c r="F63" s="29">
        <v>0.1776226365</v>
      </c>
      <c r="G63" s="9"/>
    </row>
    <row r="64" spans="1:7" ht="31.5">
      <c r="A64" s="7" t="s">
        <v>182</v>
      </c>
      <c r="B64" s="26" t="s">
        <v>183</v>
      </c>
      <c r="C64" s="30" t="s">
        <v>11</v>
      </c>
      <c r="D64" s="20">
        <f t="shared" si="1"/>
        <v>11841.914214343848</v>
      </c>
      <c r="E64" s="28">
        <v>0.3168025</v>
      </c>
      <c r="F64" s="29">
        <v>0.3362541735</v>
      </c>
      <c r="G64" s="9"/>
    </row>
    <row r="65" spans="1:7" ht="15.75">
      <c r="A65" s="7" t="s">
        <v>184</v>
      </c>
      <c r="B65" s="26" t="s">
        <v>185</v>
      </c>
      <c r="C65" s="30" t="s">
        <v>10</v>
      </c>
      <c r="D65" s="20">
        <f t="shared" si="1"/>
        <v>3029.32689204145</v>
      </c>
      <c r="E65" s="28">
        <v>0.0810425</v>
      </c>
      <c r="F65" s="29">
        <v>0.08601850949999999</v>
      </c>
      <c r="G65" s="9"/>
    </row>
    <row r="66" spans="1:7" ht="15.75">
      <c r="A66" s="7" t="s">
        <v>186</v>
      </c>
      <c r="B66" s="26" t="s">
        <v>13</v>
      </c>
      <c r="C66" s="30" t="s">
        <v>10</v>
      </c>
      <c r="D66" s="20">
        <f t="shared" si="1"/>
        <v>6216.0214148383</v>
      </c>
      <c r="E66" s="28">
        <v>0.166295</v>
      </c>
      <c r="F66" s="29">
        <v>0.17650551299999998</v>
      </c>
      <c r="G66" s="9"/>
    </row>
    <row r="67" spans="1:20" s="6" customFormat="1" ht="27.75" customHeight="1">
      <c r="A67" s="7" t="s">
        <v>187</v>
      </c>
      <c r="B67" s="26" t="s">
        <v>120</v>
      </c>
      <c r="C67" s="30" t="s">
        <v>131</v>
      </c>
      <c r="D67" s="20">
        <f t="shared" si="1"/>
        <v>1613.0182152428501</v>
      </c>
      <c r="E67" s="28">
        <v>0.0431525</v>
      </c>
      <c r="F67" s="29">
        <v>0.0458020635</v>
      </c>
      <c r="G67" s="2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7" ht="31.5">
      <c r="A68" s="7" t="s">
        <v>188</v>
      </c>
      <c r="B68" s="26" t="s">
        <v>189</v>
      </c>
      <c r="C68" s="30" t="s">
        <v>131</v>
      </c>
      <c r="D68" s="20">
        <f t="shared" si="1"/>
        <v>8497.8520607916</v>
      </c>
      <c r="E68" s="28">
        <v>0.22734</v>
      </c>
      <c r="F68" s="29">
        <v>0.24129867599999996</v>
      </c>
      <c r="G68" s="9"/>
    </row>
    <row r="69" spans="1:7" ht="15.75">
      <c r="A69" s="7" t="s">
        <v>190</v>
      </c>
      <c r="B69" s="26" t="s">
        <v>191</v>
      </c>
      <c r="C69" s="30" t="s">
        <v>9</v>
      </c>
      <c r="D69" s="20">
        <f t="shared" si="1"/>
        <v>1731.0439383094</v>
      </c>
      <c r="E69" s="28">
        <v>0.04631</v>
      </c>
      <c r="F69" s="29">
        <v>0.04915343399999999</v>
      </c>
      <c r="G69" s="9"/>
    </row>
    <row r="70" spans="1:7" ht="15.75">
      <c r="A70" s="7" t="s">
        <v>192</v>
      </c>
      <c r="B70" s="26" t="s">
        <v>193</v>
      </c>
      <c r="C70" s="30" t="s">
        <v>7</v>
      </c>
      <c r="D70" s="20">
        <f t="shared" si="1"/>
        <v>1337.6248614209</v>
      </c>
      <c r="E70" s="28">
        <v>0.035785000000000004</v>
      </c>
      <c r="F70" s="29">
        <v>0.037982199</v>
      </c>
      <c r="G70" s="9"/>
    </row>
    <row r="71" spans="1:7" ht="31.5">
      <c r="A71" s="7" t="s">
        <v>71</v>
      </c>
      <c r="B71" s="26" t="s">
        <v>194</v>
      </c>
      <c r="C71" s="1" t="s">
        <v>27</v>
      </c>
      <c r="D71" s="19" t="s">
        <v>27</v>
      </c>
      <c r="E71" s="28"/>
      <c r="F71" s="29"/>
      <c r="G71" s="9"/>
    </row>
    <row r="72" spans="1:7" ht="15.75">
      <c r="A72" s="7" t="s">
        <v>195</v>
      </c>
      <c r="B72" s="26" t="s">
        <v>196</v>
      </c>
      <c r="C72" s="30" t="s">
        <v>11</v>
      </c>
      <c r="D72" s="20">
        <f aca="true" t="shared" si="2" ref="D72:D77">E72*E$2*11+F72*E$2*1</f>
        <v>10543.631260611799</v>
      </c>
      <c r="E72" s="28">
        <v>0.28207</v>
      </c>
      <c r="F72" s="29">
        <v>0.29938909799999996</v>
      </c>
      <c r="G72" s="9"/>
    </row>
    <row r="73" spans="1:20" s="6" customFormat="1" ht="32.25" customHeight="1">
      <c r="A73" s="7" t="s">
        <v>197</v>
      </c>
      <c r="B73" s="26" t="s">
        <v>198</v>
      </c>
      <c r="C73" s="30" t="s">
        <v>11</v>
      </c>
      <c r="D73" s="20">
        <f t="shared" si="2"/>
        <v>25257.5047362417</v>
      </c>
      <c r="E73" s="28">
        <v>0.675705</v>
      </c>
      <c r="F73" s="29">
        <v>0.717193287</v>
      </c>
      <c r="G73" s="2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7" ht="15.75">
      <c r="A74" s="7" t="s">
        <v>199</v>
      </c>
      <c r="B74" s="26" t="s">
        <v>117</v>
      </c>
      <c r="C74" s="30" t="s">
        <v>200</v>
      </c>
      <c r="D74" s="20">
        <f t="shared" si="2"/>
        <v>2242.48873826445</v>
      </c>
      <c r="E74" s="28">
        <v>0.059992500000000004</v>
      </c>
      <c r="F74" s="29">
        <v>0.0636760395</v>
      </c>
      <c r="G74" s="9"/>
    </row>
    <row r="75" spans="1:7" ht="15.75">
      <c r="A75" s="7" t="s">
        <v>201</v>
      </c>
      <c r="B75" s="26" t="s">
        <v>202</v>
      </c>
      <c r="C75" s="30" t="s">
        <v>9</v>
      </c>
      <c r="D75" s="20">
        <f t="shared" si="2"/>
        <v>944.2057845324</v>
      </c>
      <c r="E75" s="28">
        <v>0.02526</v>
      </c>
      <c r="F75" s="29">
        <v>0.026810964</v>
      </c>
      <c r="G75" s="9"/>
    </row>
    <row r="76" spans="1:7" ht="15.75">
      <c r="A76" s="7" t="s">
        <v>203</v>
      </c>
      <c r="B76" s="26" t="s">
        <v>204</v>
      </c>
      <c r="C76" s="30" t="s">
        <v>12</v>
      </c>
      <c r="D76" s="20">
        <f t="shared" si="2"/>
        <v>11173.101783633398</v>
      </c>
      <c r="E76" s="28">
        <v>0.29890999999999995</v>
      </c>
      <c r="F76" s="29">
        <v>0.3172630739999999</v>
      </c>
      <c r="G76" s="9"/>
    </row>
    <row r="77" spans="1:7" ht="15.75">
      <c r="A77" s="7" t="s">
        <v>205</v>
      </c>
      <c r="B77" s="26" t="s">
        <v>206</v>
      </c>
      <c r="C77" s="30" t="s">
        <v>11</v>
      </c>
      <c r="D77" s="20">
        <f t="shared" si="2"/>
        <v>472.1028922662</v>
      </c>
      <c r="E77" s="28">
        <v>0.01263</v>
      </c>
      <c r="F77" s="29">
        <v>0.013405482</v>
      </c>
      <c r="G77" s="9"/>
    </row>
    <row r="78" spans="1:7" ht="15.75">
      <c r="A78" s="25" t="s">
        <v>207</v>
      </c>
      <c r="B78" s="21" t="s">
        <v>208</v>
      </c>
      <c r="C78" s="1" t="s">
        <v>27</v>
      </c>
      <c r="D78" s="19" t="s">
        <v>27</v>
      </c>
      <c r="E78" s="28"/>
      <c r="F78" s="29"/>
      <c r="G78" s="9"/>
    </row>
    <row r="79" spans="1:20" s="6" customFormat="1" ht="15.75">
      <c r="A79" s="7" t="s">
        <v>65</v>
      </c>
      <c r="B79" s="31" t="s">
        <v>2</v>
      </c>
      <c r="C79" s="27" t="s">
        <v>209</v>
      </c>
      <c r="D79" s="20">
        <f>E79*E$2*11+F79*E$2*1</f>
        <v>2076.505229725192</v>
      </c>
      <c r="E79" s="28">
        <v>0.0555520025</v>
      </c>
      <c r="F79" s="29">
        <v>0.058962895453499996</v>
      </c>
      <c r="G79" s="2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7" ht="15.75">
      <c r="A80" s="7" t="s">
        <v>210</v>
      </c>
      <c r="B80" s="31" t="s">
        <v>3</v>
      </c>
      <c r="C80" s="27" t="s">
        <v>131</v>
      </c>
      <c r="D80" s="20">
        <f>E80*E$2*11+F80*E$2*1</f>
        <v>1170.6184632817317</v>
      </c>
      <c r="E80" s="28">
        <v>0.0313171375</v>
      </c>
      <c r="F80" s="29">
        <v>0.0332400097425</v>
      </c>
      <c r="G80" s="9"/>
    </row>
    <row r="81" spans="1:7" ht="31.5">
      <c r="A81" s="25" t="s">
        <v>211</v>
      </c>
      <c r="B81" s="21" t="s">
        <v>212</v>
      </c>
      <c r="C81" s="1" t="s">
        <v>27</v>
      </c>
      <c r="D81" s="19" t="s">
        <v>27</v>
      </c>
      <c r="E81" s="32"/>
      <c r="F81" s="33"/>
      <c r="G81" s="9"/>
    </row>
    <row r="82" spans="1:7" ht="31.5">
      <c r="A82" s="7" t="s">
        <v>66</v>
      </c>
      <c r="B82" s="34" t="s">
        <v>213</v>
      </c>
      <c r="C82" s="35" t="s">
        <v>214</v>
      </c>
      <c r="D82" s="20">
        <f>E82*E$2*11+F82*E$2*1</f>
        <v>773.7372985166129</v>
      </c>
      <c r="E82" s="32">
        <v>0.0206995175</v>
      </c>
      <c r="F82" s="33">
        <v>0.021970467874499997</v>
      </c>
      <c r="G82" s="9"/>
    </row>
    <row r="83" spans="1:7" ht="31.5">
      <c r="A83" s="7" t="s">
        <v>215</v>
      </c>
      <c r="B83" s="34" t="s">
        <v>216</v>
      </c>
      <c r="C83" s="30" t="s">
        <v>209</v>
      </c>
      <c r="D83" s="20">
        <f>E83*E$2*11+F83*E$2*1</f>
        <v>2063.2863487417385</v>
      </c>
      <c r="E83" s="28">
        <v>0.0551983625</v>
      </c>
      <c r="F83" s="29">
        <v>0.058587541957499996</v>
      </c>
      <c r="G83" s="9"/>
    </row>
    <row r="84" spans="1:7" ht="15.75">
      <c r="A84" s="7" t="s">
        <v>73</v>
      </c>
      <c r="B84" s="34" t="s">
        <v>217</v>
      </c>
      <c r="C84" s="30" t="s">
        <v>131</v>
      </c>
      <c r="D84" s="20">
        <f>E84*E$2*11+F84*E$2*1</f>
        <v>2452.2204481537087</v>
      </c>
      <c r="E84" s="28">
        <v>0.06560337749999999</v>
      </c>
      <c r="F84" s="29">
        <v>0.06963142487849998</v>
      </c>
      <c r="G84" s="9"/>
    </row>
    <row r="85" spans="1:20" s="6" customFormat="1" ht="15.75">
      <c r="A85" s="25" t="s">
        <v>218</v>
      </c>
      <c r="B85" s="21" t="s">
        <v>219</v>
      </c>
      <c r="C85" s="1" t="s">
        <v>27</v>
      </c>
      <c r="D85" s="19" t="s">
        <v>27</v>
      </c>
      <c r="E85" s="28"/>
      <c r="F85" s="29"/>
      <c r="G85" s="2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7" ht="31.5">
      <c r="A86" s="7" t="s">
        <v>67</v>
      </c>
      <c r="B86" s="26" t="s">
        <v>220</v>
      </c>
      <c r="C86" s="30" t="s">
        <v>5</v>
      </c>
      <c r="D86" s="20">
        <f>E86*E$2*11+F86*E$2*1</f>
        <v>27968.162176003465</v>
      </c>
      <c r="E86" s="28">
        <v>0.74822225</v>
      </c>
      <c r="F86" s="29">
        <v>0.7941630961499999</v>
      </c>
      <c r="G86" s="9"/>
    </row>
    <row r="87" spans="1:7" ht="31.5">
      <c r="A87" s="7" t="s">
        <v>221</v>
      </c>
      <c r="B87" s="26" t="s">
        <v>222</v>
      </c>
      <c r="C87" s="30" t="s">
        <v>10</v>
      </c>
      <c r="D87" s="20">
        <f>E87*E$2*11+F87*E$2*1</f>
        <v>11169.167592864515</v>
      </c>
      <c r="E87" s="28">
        <v>0.29880475</v>
      </c>
      <c r="F87" s="29">
        <v>0.31715136164999996</v>
      </c>
      <c r="G87" s="9"/>
    </row>
    <row r="88" spans="1:7" ht="15.75">
      <c r="A88" s="7" t="s">
        <v>74</v>
      </c>
      <c r="B88" s="26" t="s">
        <v>223</v>
      </c>
      <c r="C88" s="30" t="s">
        <v>6</v>
      </c>
      <c r="D88" s="20">
        <f>E88*E$2*11+F88*E$2*1</f>
        <v>2124.4630151979</v>
      </c>
      <c r="E88" s="28">
        <v>0.056835</v>
      </c>
      <c r="F88" s="29">
        <v>0.06032466899999999</v>
      </c>
      <c r="G88" s="9"/>
    </row>
    <row r="89" spans="1:7" ht="15.75">
      <c r="A89" s="7" t="s">
        <v>122</v>
      </c>
      <c r="B89" s="26" t="s">
        <v>224</v>
      </c>
      <c r="C89" s="30" t="s">
        <v>12</v>
      </c>
      <c r="D89" s="20">
        <f>E89*E$2*11+F89*E$2*1</f>
        <v>1015.0212183723298</v>
      </c>
      <c r="E89" s="28">
        <v>0.027154499999999998</v>
      </c>
      <c r="F89" s="29">
        <v>0.028821786299999996</v>
      </c>
      <c r="G89" s="9"/>
    </row>
    <row r="90" spans="1:7" ht="15.75">
      <c r="A90" s="7" t="s">
        <v>124</v>
      </c>
      <c r="B90" s="26" t="s">
        <v>225</v>
      </c>
      <c r="C90" s="30" t="s">
        <v>79</v>
      </c>
      <c r="D90" s="20">
        <f>E90*E$2*11+F90*E$2*1</f>
        <v>424.89260303957997</v>
      </c>
      <c r="E90" s="28">
        <v>0.011367</v>
      </c>
      <c r="F90" s="29">
        <v>0.012064933799999998</v>
      </c>
      <c r="G90" s="9"/>
    </row>
    <row r="91" spans="1:20" s="6" customFormat="1" ht="15.75">
      <c r="A91" s="7" t="s">
        <v>77</v>
      </c>
      <c r="B91" s="26" t="s">
        <v>226</v>
      </c>
      <c r="C91" s="1" t="s">
        <v>27</v>
      </c>
      <c r="D91" s="19" t="s">
        <v>27</v>
      </c>
      <c r="E91" s="28"/>
      <c r="F91" s="29"/>
      <c r="G91" s="2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7" ht="15.75">
      <c r="A92" s="7" t="s">
        <v>227</v>
      </c>
      <c r="B92" s="26" t="s">
        <v>228</v>
      </c>
      <c r="C92" s="30" t="s">
        <v>79</v>
      </c>
      <c r="D92" s="20">
        <f>E92*E$2*11+F92*E$2*1</f>
        <v>129.82829537320498</v>
      </c>
      <c r="E92" s="28">
        <v>0.0034732499999999998</v>
      </c>
      <c r="F92" s="29">
        <v>0.0036865075499999994</v>
      </c>
      <c r="G92" s="9"/>
    </row>
    <row r="93" spans="1:7" ht="15.75">
      <c r="A93" s="7" t="s">
        <v>229</v>
      </c>
      <c r="B93" s="31" t="s">
        <v>230</v>
      </c>
      <c r="C93" s="27" t="s">
        <v>79</v>
      </c>
      <c r="D93" s="20">
        <f>E93*E$2*11+F93*E$2*1</f>
        <v>19.670953844425004</v>
      </c>
      <c r="E93" s="28">
        <v>0.00052625</v>
      </c>
      <c r="F93" s="29">
        <v>0.00055856175</v>
      </c>
      <c r="G93" s="9"/>
    </row>
    <row r="94" spans="1:7" ht="15.75">
      <c r="A94" s="7" t="s">
        <v>231</v>
      </c>
      <c r="B94" s="31" t="s">
        <v>248</v>
      </c>
      <c r="C94" s="27" t="s">
        <v>79</v>
      </c>
      <c r="D94" s="20">
        <f>E94*E$2*11+F94*E$2*1</f>
        <v>19.670953844425004</v>
      </c>
      <c r="E94" s="28">
        <v>0.00052625</v>
      </c>
      <c r="F94" s="29">
        <v>0.00055856175</v>
      </c>
      <c r="G94" s="9"/>
    </row>
    <row r="95" spans="1:7" ht="15.75">
      <c r="A95" s="7" t="s">
        <v>233</v>
      </c>
      <c r="B95" s="26" t="s">
        <v>232</v>
      </c>
      <c r="C95" s="30" t="s">
        <v>79</v>
      </c>
      <c r="D95" s="20">
        <f>E95*E$2*11+F95*E$2*1</f>
        <v>110.15734152878</v>
      </c>
      <c r="E95" s="28">
        <v>0.002947</v>
      </c>
      <c r="F95" s="29">
        <v>0.0031279458</v>
      </c>
      <c r="G95" s="9"/>
    </row>
    <row r="96" spans="1:7" ht="15.75">
      <c r="A96" s="7" t="s">
        <v>249</v>
      </c>
      <c r="B96" s="26" t="s">
        <v>234</v>
      </c>
      <c r="C96" s="30" t="s">
        <v>79</v>
      </c>
      <c r="D96" s="20">
        <f>E96*E$2*11+F96*E$2*1</f>
        <v>3.934190768885</v>
      </c>
      <c r="E96" s="28">
        <v>0.00010525000000000001</v>
      </c>
      <c r="F96" s="29">
        <v>0.00011171235</v>
      </c>
      <c r="G96" s="9"/>
    </row>
    <row r="97" spans="1:7" ht="15.75">
      <c r="A97" s="25" t="s">
        <v>235</v>
      </c>
      <c r="B97" s="21" t="s">
        <v>236</v>
      </c>
      <c r="C97" s="1" t="s">
        <v>27</v>
      </c>
      <c r="D97" s="19" t="s">
        <v>27</v>
      </c>
      <c r="E97" s="28"/>
      <c r="F97" s="29"/>
      <c r="G97" s="9"/>
    </row>
    <row r="98" spans="1:7" ht="15.75">
      <c r="A98" s="7" t="s">
        <v>69</v>
      </c>
      <c r="B98" s="31" t="s">
        <v>237</v>
      </c>
      <c r="C98" s="27" t="s">
        <v>4</v>
      </c>
      <c r="D98" s="20">
        <f>E98*E$2*11+F98*E$2*1</f>
        <v>34817.58830463224</v>
      </c>
      <c r="E98" s="28">
        <v>0.9314625</v>
      </c>
      <c r="F98" s="29">
        <v>0.9886542974999999</v>
      </c>
      <c r="G98" s="9"/>
    </row>
    <row r="99" spans="1:7" ht="15.75">
      <c r="A99" s="7" t="s">
        <v>238</v>
      </c>
      <c r="B99" s="31" t="s">
        <v>1</v>
      </c>
      <c r="C99" s="1"/>
      <c r="D99" s="20">
        <f>E99*E$2*11+F99*E$2*1</f>
        <v>48209.57368191679</v>
      </c>
      <c r="E99" s="28">
        <v>1.2897335</v>
      </c>
      <c r="F99" s="29">
        <v>1.3689231369</v>
      </c>
      <c r="G99" s="9"/>
    </row>
    <row r="100" spans="1:7" ht="15.75">
      <c r="A100" s="7" t="s">
        <v>75</v>
      </c>
      <c r="B100" s="31" t="s">
        <v>239</v>
      </c>
      <c r="C100" s="1"/>
      <c r="D100" s="20">
        <f>E100*E$2*11+F100*E$2*1</f>
        <v>30818.48338806065</v>
      </c>
      <c r="E100" s="28">
        <v>0.824475875</v>
      </c>
      <c r="F100" s="29">
        <v>0.8750986937249999</v>
      </c>
      <c r="G100" s="9"/>
    </row>
    <row r="101" spans="1:6" ht="15.75">
      <c r="A101" s="7"/>
      <c r="B101" s="4" t="s">
        <v>83</v>
      </c>
      <c r="C101" s="1" t="s">
        <v>33</v>
      </c>
      <c r="D101" s="8">
        <f>SUM(D29:D60)+SUM(D63:D70)+SUM(D72:D77)+SUM(D79:D80)+D82+D83+D84+SUM(D86:D90)+SUM(D92:D96)+D98+D99+D100</f>
        <v>439919.83480995166</v>
      </c>
      <c r="E101" s="23">
        <f>SUM(E29:E60)+SUM(E63:E70)+SUM(E72:E77)+SUM(E79:E80)+E82+E83+E84+SUM(E86:E90)+SUM(E92:E96)+E98+E99+E100</f>
        <v>11.769018162499998</v>
      </c>
      <c r="F101" s="23">
        <f>SUM(F29:F60)+SUM(F63:F70)+SUM(F72:F77)+SUM(F79:F80)+F82+F83+F84+SUM(F86:F90)+SUM(F92:F96)+F98+F99+F100</f>
        <v>12.491635877677501</v>
      </c>
    </row>
    <row r="102" spans="1:4" ht="15.75">
      <c r="A102" s="37" t="s">
        <v>84</v>
      </c>
      <c r="B102" s="37"/>
      <c r="C102" s="37"/>
      <c r="D102" s="37"/>
    </row>
    <row r="103" spans="1:4" ht="15.75">
      <c r="A103" s="7" t="s">
        <v>85</v>
      </c>
      <c r="B103" s="1" t="s">
        <v>86</v>
      </c>
      <c r="C103" s="1" t="s">
        <v>87</v>
      </c>
      <c r="D103" s="16">
        <v>3</v>
      </c>
    </row>
    <row r="104" spans="1:4" ht="15.75">
      <c r="A104" s="7" t="s">
        <v>88</v>
      </c>
      <c r="B104" s="1" t="s">
        <v>89</v>
      </c>
      <c r="C104" s="1" t="s">
        <v>87</v>
      </c>
      <c r="D104" s="16">
        <v>3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15">
        <v>-27470.27</v>
      </c>
    </row>
    <row r="107" spans="1:4" ht="15.75">
      <c r="A107" s="37" t="s">
        <v>94</v>
      </c>
      <c r="B107" s="37"/>
      <c r="C107" s="37"/>
      <c r="D107" s="37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31.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37" t="s">
        <v>102</v>
      </c>
      <c r="B114" s="37"/>
      <c r="C114" s="37"/>
      <c r="D114" s="37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37" t="s">
        <v>108</v>
      </c>
      <c r="B119" s="37"/>
      <c r="C119" s="37"/>
      <c r="D119" s="37"/>
    </row>
    <row r="120" spans="1:4" ht="15.75">
      <c r="A120" s="7" t="s">
        <v>109</v>
      </c>
      <c r="B120" s="1" t="s">
        <v>110</v>
      </c>
      <c r="C120" s="1" t="s">
        <v>87</v>
      </c>
      <c r="D120" s="1">
        <v>10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24">
        <v>75400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2020-03-20T11:59:10Z</cp:lastPrinted>
  <dcterms:created xsi:type="dcterms:W3CDTF">2010-07-19T21:32:50Z</dcterms:created>
  <dcterms:modified xsi:type="dcterms:W3CDTF">2022-03-27T18:01:40Z</dcterms:modified>
  <cp:category/>
  <cp:version/>
  <cp:contentType/>
  <cp:contentStatus/>
</cp:coreProperties>
</file>