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9" i="1"/>
  <c r="E93" i="1"/>
  <c r="F93" i="1"/>
  <c r="D11" i="1"/>
  <c r="D10" i="1"/>
  <c r="D9" i="1"/>
  <c r="D93" i="1" l="1"/>
  <c r="D15" i="1"/>
  <c r="D14" i="1"/>
  <c r="D13" i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<sst xmlns="http://schemas.openxmlformats.org/spreadsheetml/2006/main" count="351" uniqueCount="239">
  <si>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</si>
  <si>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</si>
  <si>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</si>
  <si>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</si>
  <si>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</si>
  <si>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</si>
  <si>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</si>
  <si>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</si>
  <si>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</si>
  <si>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</si>
  <si>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</si>
  <si>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</si>
  <si>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</si>
  <si>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</si>
  <si>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</si>
  <si>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</si>
  <si>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</si>
  <si>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</si>
  <si>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</si>
  <si>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</si>
  <si>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</si>
  <si>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</si>
  <si>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</si>
  <si>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</si>
  <si>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</si>
  <si>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</si>
  <si>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</si>
  <si>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</si>
  <si>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</si>
  <si>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</si>
  <si>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</si>
  <si>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</si>
  <si>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</si>
  <si>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</si>
  <si>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</si>
  <si>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</si>
  <si>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</si>
  <si>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</si>
  <si>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</si>
  <si>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</si>
  <si>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</si>
  <si>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</si>
  <si>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</si>
  <si>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</si>
  <si>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</si>
  <si>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</si>
  <si>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</si>
  <si>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</si>
  <si>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</si>
  <si>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</si>
  <si>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</si>
  <si>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</si>
  <si>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</si>
  <si>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</si>
  <si>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</si>
  <si>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</si>
  <si>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</si>
  <si>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</si>
  <si>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</si>
  <si>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</si>
  <si>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</si>
  <si>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</si>
  <si>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</si>
  <si>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</si>
  <si>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</si>
  <si>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</si>
  <si>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</si>
  <si>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</si>
  <si>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</si>
  <si>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</si>
  <si>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</si>
  <si>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</si>
  <si>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</si>
  <si>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</si>
  <si>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</si>
  <si>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</si>
  <si>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</si>
  <si>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</si>
  <si>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</si>
  <si>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</si>
  <si>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</si>
  <si>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</si>
  <si>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</si>
  <si>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</si>
  <si>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</si>
  <si>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</si>
  <si>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</si>
  <si>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</si>
  <si>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</si>
  <si>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</si>
  <si>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</si>
  <si>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</si>
  <si>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</si>
  <si>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</si>
  <si>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</si>
  <si>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</si>
  <si>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</si>
  <si>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</si>
  <si>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</si>
  <si>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</si>
  <si>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</si>
  <si>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</si>
  <si>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</si>
  <si>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</si>
  <si>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</si>
  <si>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</si>
  <si>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</si>
  <si>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</si>
  <si>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</si>
  <si>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</si>
  <si>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</si>
  <si>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</si>
  <si>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</si>
  <si>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</si>
  <si>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</si>
  <si>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</si>
  <si>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</si>
  <si>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</si>
  <si>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</si>
  <si>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</si>
  <si>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</si>
  <si>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</si>
  <si>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</si>
  <si>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</si>
  <si>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</si>
  <si>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</si>
  <si>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</si>
  <si>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</si>
  <si>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</si>
  <si>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</si>
  <si>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</si>
  <si>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</si>
  <si>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</si>
  <si>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</si>
  <si>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</si>
  <si>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</si>
  <si>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</si>
  <si>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</si>
  <si>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</si>
  <si>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</si>
  <si>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</si>
  <si>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</si>
  <si>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</si>
  <si>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</si>
  <si>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</si>
  <si>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</si>
  <si>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</si>
  <si>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</si>
  <si>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</si>
  <si>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</si>
  <si>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</si>
  <si>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</si>
  <si>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</si>
  <si>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</si>
  <si>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</si>
  <si>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</si>
  <si>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</si>
  <si>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</si>
  <si>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21.22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</si>
  <si>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</si>
  <si>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</si>
  <si>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</si>
  <si>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</si>
  <si>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</si>
  <si>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</si>
  <si>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</si>
  <si>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</si>
  <si>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</si>
  <si>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</si>
  <si>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</si>
  <si>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</si>
  <si>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</si>
  <si>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</si>
  <si>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</si>
  <si>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</si>
  <si>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</si>
  <si>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</si>
  <si>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</si>
  <si>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</si>
  <si>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</si>
  <si>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</si>
  <si>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</si>
  <si>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</si>
  <si>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</si>
  <si>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</si>
  <si>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</si>
  <si>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</si>
  <si>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</si>
  <si>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</si>
  <si>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</si>
  <si>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</si>
  <si>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</si>
  <si>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</si>
  <si>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</si>
  <si>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</si>
  <si>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</si>
  <si>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</si>
  <si>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</si>
  <si>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</si>
  <si>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</si>
  <si>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</si>
  <si>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</si>
  <si>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</si>
  <si>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</si>
  <si>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</si>
  <si>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</si>
  <si>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</si>
  <si>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</si>
  <si>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</si>
  <si>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</si>
  <si>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</si>
  <si>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</si>
  <si>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</si>
  <si>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</si>
  <si>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</si>
  <si>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</si>
  <si>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</si>
  <si>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</si>
  <si>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</si>
  <si>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</si>
  <si>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</si>
  <si>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</si>
  <si>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</si>
  <si>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</si>
  <si>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</si>
  <si>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</si>
  <si>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</si>
  <si>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 договора оказания услуг выполнения работ за 2021 год по дому №39   ул. Ленина в  г. Липецке</t>
  </si>
  <si>
    <t>31.03.2022 г.</t>
  </si>
  <si>
    <t>01.01.2021 г.</t>
  </si>
  <si>
    <t>31.12.2021 г.</t>
  </si>
  <si>
    <t>Ремонт и обслуживание кол.приборов учета хол.воды</t>
  </si>
  <si>
    <t>Поверка ОПУ холодной воды</t>
  </si>
  <si>
    <t>1 раз в 4 года</t>
  </si>
  <si>
    <t>23.2</t>
  </si>
  <si>
    <t>25.6.4</t>
  </si>
  <si>
    <t xml:space="preserve">     подоконники</t>
  </si>
  <si>
    <t>01.07.21-31.12.21</t>
  </si>
  <si>
    <t>01.01.21-30.06.21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</si>
</sst>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3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B123">
            <v>20604.514896408356</v>
          </cell>
        </row>
        <row r="124">
          <cell r="HB124">
            <v>21647.055116065374</v>
          </cell>
        </row>
        <row r="125">
          <cell r="HB125">
            <v>5058.7185601002593</v>
          </cell>
        </row>
      </sheetData>
      <sheetData sheetId="1">
        <row r="123">
          <cell r="FU123">
            <v>10558.379581767498</v>
          </cell>
          <cell r="HB123">
            <v>19412.582340689994</v>
          </cell>
        </row>
        <row r="124">
          <cell r="HB124">
            <v>20394.697158180003</v>
          </cell>
        </row>
        <row r="125">
          <cell r="HB125">
            <v>4766.0811759000007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241.23</v>
          </cell>
        </row>
        <row r="24">
          <cell r="D24">
            <v>-178464.76023555009</v>
          </cell>
        </row>
        <row r="25">
          <cell r="D2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80" zoomScaleSheetLayoutView="100" workbookViewId="0">
      <selection activeCell="A115" sqref="A115:XFD118"/>
    </sheetView>
  </sheetViews>
  <sheetFormatPr defaultRowHeight="15.75" x14ac:dyDescent="0.25"/>
  <cols>
    <col min="1" max="1" width="9.140625" style="12"/>
    <col min="2" max="2" width="62.42578125" style="15" customWidth="1"/>
    <col min="3" max="3" width="24.28515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22" width="9.140625" style="15" customWidth="1"/>
    <col min="23" max="24" width="9.140625" style="2" customWidth="1"/>
    <col min="25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18" t="s">
        <v>227</v>
      </c>
      <c r="B2" s="18"/>
      <c r="C2" s="18"/>
      <c r="D2" s="18"/>
      <c r="E2" s="15">
        <v>615.9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230</v>
      </c>
    </row>
    <row r="8" spans="1:22" ht="42.75" customHeight="1" x14ac:dyDescent="0.25">
      <c r="A8" s="19" t="s">
        <v>12</v>
      </c>
      <c r="B8" s="19"/>
      <c r="C8" s="19"/>
      <c r="D8" s="19"/>
    </row>
    <row r="9" spans="1:22" x14ac:dyDescent="0.25">
      <c r="A9" s="6" t="s">
        <v>13</v>
      </c>
      <c r="B9" s="1" t="s">
        <v>14</v>
      </c>
      <c r="C9" s="1" t="s">
        <v>15</v>
      </c>
      <c r="D9" s="11">
        <f>[2]Лист1!$D$23</f>
        <v>241.23</v>
      </c>
    </row>
    <row r="10" spans="1:22" x14ac:dyDescent="0.25">
      <c r="A10" s="6" t="s">
        <v>16</v>
      </c>
      <c r="B10" s="1" t="s">
        <v>17</v>
      </c>
      <c r="C10" s="1" t="s">
        <v>15</v>
      </c>
      <c r="D10" s="11">
        <f>[2]Лист1!$D$24</f>
        <v>-178464.76023555009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[2]Лист1!$D$25</f>
        <v>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91883.649247343987</v>
      </c>
    </row>
    <row r="13" spans="1:22" x14ac:dyDescent="0.25">
      <c r="A13" s="6" t="s">
        <v>22</v>
      </c>
      <c r="B13" s="13" t="s">
        <v>23</v>
      </c>
      <c r="C13" s="1" t="s">
        <v>15</v>
      </c>
      <c r="D13" s="7">
        <f>'[1]ГУК 2020'!$HB$124+'[1]ГУК 2021'!$HB$124</f>
        <v>42041.752274245373</v>
      </c>
    </row>
    <row r="14" spans="1:22" x14ac:dyDescent="0.25">
      <c r="A14" s="6" t="s">
        <v>24</v>
      </c>
      <c r="B14" s="13" t="s">
        <v>25</v>
      </c>
      <c r="C14" s="1" t="s">
        <v>15</v>
      </c>
      <c r="D14" s="7">
        <f>'[1]ГУК 2020'!$HB$123+'[1]ГУК 2021'!$HB$123</f>
        <v>40017.097237098351</v>
      </c>
    </row>
    <row r="15" spans="1:22" x14ac:dyDescent="0.25">
      <c r="A15" s="6" t="s">
        <v>26</v>
      </c>
      <c r="B15" s="13" t="s">
        <v>27</v>
      </c>
      <c r="C15" s="1" t="s">
        <v>15</v>
      </c>
      <c r="D15" s="7">
        <f>'[1]ГУК 2020'!$HB$125+'[1]ГУК 2021'!$HB$125</f>
        <v>9824.7997360002591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70808.179247344</v>
      </c>
      <c r="E16" s="15">
        <v>70808.179999999993</v>
      </c>
      <c r="F16" s="10">
        <f>D16-E16</f>
        <v>-7.5265599298290908E-4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D12-D25+D98+D114</f>
        <v>70808.179247344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-107415.35098820609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268.95999999999998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D22-D93</f>
        <v>-199299.11664065009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641.76</v>
      </c>
      <c r="E25" s="10">
        <f>D25+F16</f>
        <v>641.75924734400701</v>
      </c>
      <c r="F25" s="10"/>
    </row>
    <row r="26" spans="1:22" ht="35.25" customHeight="1" x14ac:dyDescent="0.25">
      <c r="A26" s="19" t="s">
        <v>48</v>
      </c>
      <c r="B26" s="19"/>
      <c r="C26" s="19"/>
      <c r="D26" s="19"/>
    </row>
    <row r="27" spans="1:22" s="5" customFormat="1" ht="31.5" customHeight="1" x14ac:dyDescent="0.25">
      <c r="A27" s="17" t="s">
        <v>1</v>
      </c>
      <c r="B27" s="3" t="s">
        <v>50</v>
      </c>
      <c r="C27" s="3" t="s">
        <v>127</v>
      </c>
      <c r="D27" s="20" t="s">
        <v>128</v>
      </c>
      <c r="E27" s="21" t="s">
        <v>238</v>
      </c>
      <c r="F27" s="21" t="s">
        <v>237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129</v>
      </c>
      <c r="B28" s="22" t="s">
        <v>130</v>
      </c>
      <c r="C28" s="1" t="s">
        <v>7</v>
      </c>
      <c r="D28" s="23" t="s">
        <v>7</v>
      </c>
      <c r="E28" s="21"/>
      <c r="F28" s="21"/>
    </row>
    <row r="29" spans="1:22" x14ac:dyDescent="0.25">
      <c r="A29" s="6" t="s">
        <v>49</v>
      </c>
      <c r="B29" s="24" t="s">
        <v>131</v>
      </c>
      <c r="C29" s="25" t="s">
        <v>132</v>
      </c>
      <c r="D29" s="26">
        <f>E29*E$2*6+F29*E$2*6</f>
        <v>247.45602991016153</v>
      </c>
      <c r="E29" s="27">
        <v>3.2484359999999997E-2</v>
      </c>
      <c r="F29" s="28">
        <v>3.4478899703999991E-2</v>
      </c>
    </row>
    <row r="30" spans="1:22" x14ac:dyDescent="0.25">
      <c r="A30" s="6" t="s">
        <v>56</v>
      </c>
      <c r="B30" s="24" t="s">
        <v>79</v>
      </c>
      <c r="C30" s="25" t="s">
        <v>132</v>
      </c>
      <c r="D30" s="26">
        <f t="shared" ref="D30:D53" si="0">E30*E$2*6+F30*E$2*6</f>
        <v>166.89491701043039</v>
      </c>
      <c r="E30" s="27">
        <v>2.1908840000000002E-2</v>
      </c>
      <c r="F30" s="28">
        <v>2.3254042775999999E-2</v>
      </c>
    </row>
    <row r="31" spans="1:22" x14ac:dyDescent="0.25">
      <c r="A31" s="6" t="s">
        <v>63</v>
      </c>
      <c r="B31" s="24" t="s">
        <v>133</v>
      </c>
      <c r="C31" s="25" t="s">
        <v>132</v>
      </c>
      <c r="D31" s="26">
        <f t="shared" si="0"/>
        <v>611.80905684242521</v>
      </c>
      <c r="E31" s="27">
        <v>8.0314170000000004E-2</v>
      </c>
      <c r="F31" s="28">
        <v>8.5245460038000001E-2</v>
      </c>
    </row>
    <row r="32" spans="1:22" x14ac:dyDescent="0.25">
      <c r="A32" s="6" t="s">
        <v>120</v>
      </c>
      <c r="B32" s="24" t="s">
        <v>83</v>
      </c>
      <c r="C32" s="25" t="s">
        <v>132</v>
      </c>
      <c r="D32" s="26">
        <f t="shared" si="0"/>
        <v>5071.4856166223899</v>
      </c>
      <c r="E32" s="27">
        <v>0.66575045500000007</v>
      </c>
      <c r="F32" s="28">
        <v>0.70662753293699998</v>
      </c>
    </row>
    <row r="33" spans="1:22" s="5" customFormat="1" x14ac:dyDescent="0.25">
      <c r="A33" s="6" t="s">
        <v>122</v>
      </c>
      <c r="B33" s="24" t="s">
        <v>134</v>
      </c>
      <c r="C33" s="25" t="s">
        <v>132</v>
      </c>
      <c r="D33" s="26">
        <f t="shared" si="0"/>
        <v>699.81052730295949</v>
      </c>
      <c r="E33" s="27">
        <v>9.1866409999999996E-2</v>
      </c>
      <c r="F33" s="28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4" t="s">
        <v>81</v>
      </c>
      <c r="C34" s="25" t="s">
        <v>132</v>
      </c>
      <c r="D34" s="26">
        <f t="shared" si="0"/>
        <v>854.79926869076849</v>
      </c>
      <c r="E34" s="27">
        <v>0.11221228749999999</v>
      </c>
      <c r="F34" s="28">
        <v>0.11910212195249999</v>
      </c>
    </row>
    <row r="35" spans="1:22" x14ac:dyDescent="0.25">
      <c r="A35" s="6" t="s">
        <v>67</v>
      </c>
      <c r="B35" s="24" t="s">
        <v>82</v>
      </c>
      <c r="C35" s="25" t="s">
        <v>132</v>
      </c>
      <c r="D35" s="26">
        <f t="shared" si="0"/>
        <v>1492.8099295296429</v>
      </c>
      <c r="E35" s="27">
        <v>0.1959660275</v>
      </c>
      <c r="F35" s="28">
        <v>0.20799834158849997</v>
      </c>
    </row>
    <row r="36" spans="1:22" ht="31.5" x14ac:dyDescent="0.25">
      <c r="A36" s="6" t="s">
        <v>69</v>
      </c>
      <c r="B36" s="24" t="s">
        <v>135</v>
      </c>
      <c r="C36" s="25" t="s">
        <v>132</v>
      </c>
      <c r="D36" s="26">
        <f t="shared" si="0"/>
        <v>6.6947182793864997</v>
      </c>
      <c r="E36" s="27">
        <v>8.788375E-4</v>
      </c>
      <c r="F36" s="28">
        <v>9.3279812249999993E-4</v>
      </c>
    </row>
    <row r="37" spans="1:22" x14ac:dyDescent="0.25">
      <c r="A37" s="6" t="s">
        <v>70</v>
      </c>
      <c r="B37" s="24" t="s">
        <v>136</v>
      </c>
      <c r="C37" s="25" t="s">
        <v>132</v>
      </c>
      <c r="D37" s="26">
        <f t="shared" si="0"/>
        <v>1151.3151562674761</v>
      </c>
      <c r="E37" s="27">
        <v>0.15113689499999999</v>
      </c>
      <c r="F37" s="28">
        <v>0.16041670035299999</v>
      </c>
    </row>
    <row r="38" spans="1:22" x14ac:dyDescent="0.25">
      <c r="A38" s="6" t="s">
        <v>126</v>
      </c>
      <c r="B38" s="24" t="s">
        <v>137</v>
      </c>
      <c r="C38" s="25" t="s">
        <v>132</v>
      </c>
      <c r="D38" s="26">
        <f t="shared" si="0"/>
        <v>2804.8624655158501</v>
      </c>
      <c r="E38" s="27">
        <v>0.36820344250000003</v>
      </c>
      <c r="F38" s="28">
        <v>0.3908111338695</v>
      </c>
    </row>
    <row r="39" spans="1:22" ht="31.5" x14ac:dyDescent="0.25">
      <c r="A39" s="6" t="s">
        <v>138</v>
      </c>
      <c r="B39" s="24" t="s">
        <v>139</v>
      </c>
      <c r="C39" s="25" t="s">
        <v>132</v>
      </c>
      <c r="D39" s="26">
        <f t="shared" si="0"/>
        <v>35.662403481091197</v>
      </c>
      <c r="E39" s="27">
        <v>4.6815199999999998E-3</v>
      </c>
      <c r="F39" s="28">
        <v>4.9689653279999992E-3</v>
      </c>
    </row>
    <row r="40" spans="1:22" ht="31.5" x14ac:dyDescent="0.25">
      <c r="A40" s="6" t="s">
        <v>140</v>
      </c>
      <c r="B40" s="24" t="s">
        <v>141</v>
      </c>
      <c r="C40" s="25" t="s">
        <v>132</v>
      </c>
      <c r="D40" s="26">
        <f t="shared" si="0"/>
        <v>128.81920789808729</v>
      </c>
      <c r="E40" s="27">
        <v>1.69105175E-2</v>
      </c>
      <c r="F40" s="28">
        <v>1.7948823274499998E-2</v>
      </c>
    </row>
    <row r="41" spans="1:22" ht="31.5" x14ac:dyDescent="0.25">
      <c r="A41" s="6" t="s">
        <v>142</v>
      </c>
      <c r="B41" s="24" t="s">
        <v>143</v>
      </c>
      <c r="C41" s="25" t="s">
        <v>132</v>
      </c>
      <c r="D41" s="26">
        <f t="shared" si="0"/>
        <v>772.91524738852377</v>
      </c>
      <c r="E41" s="27">
        <v>0.101463105</v>
      </c>
      <c r="F41" s="28">
        <v>0.10769293964699998</v>
      </c>
    </row>
    <row r="42" spans="1:22" x14ac:dyDescent="0.25">
      <c r="A42" s="6" t="s">
        <v>144</v>
      </c>
      <c r="B42" s="24" t="s">
        <v>145</v>
      </c>
      <c r="C42" s="25" t="s">
        <v>132</v>
      </c>
      <c r="D42" s="26">
        <f t="shared" si="0"/>
        <v>1399.6130369792372</v>
      </c>
      <c r="E42" s="27">
        <v>0.1837317675</v>
      </c>
      <c r="F42" s="28">
        <v>0.19501289802449998</v>
      </c>
    </row>
    <row r="43" spans="1:22" x14ac:dyDescent="0.25">
      <c r="A43" s="6" t="s">
        <v>146</v>
      </c>
      <c r="B43" s="24" t="s">
        <v>147</v>
      </c>
      <c r="C43" s="25" t="s">
        <v>132</v>
      </c>
      <c r="D43" s="26">
        <f t="shared" si="0"/>
        <v>3038.8969883605109</v>
      </c>
      <c r="E43" s="27">
        <v>0.3989259175</v>
      </c>
      <c r="F43" s="28">
        <v>0.42341996883449995</v>
      </c>
    </row>
    <row r="44" spans="1:22" x14ac:dyDescent="0.25">
      <c r="A44" s="6" t="s">
        <v>148</v>
      </c>
      <c r="B44" s="24" t="s">
        <v>149</v>
      </c>
      <c r="C44" s="25" t="s">
        <v>132</v>
      </c>
      <c r="D44" s="26">
        <f t="shared" si="0"/>
        <v>578.65617051276865</v>
      </c>
      <c r="E44" s="27">
        <v>7.59620825E-2</v>
      </c>
      <c r="F44" s="28">
        <v>8.0626154365499997E-2</v>
      </c>
    </row>
    <row r="45" spans="1:22" x14ac:dyDescent="0.25">
      <c r="A45" s="6" t="s">
        <v>150</v>
      </c>
      <c r="B45" s="24" t="s">
        <v>80</v>
      </c>
      <c r="C45" s="25" t="s">
        <v>132</v>
      </c>
      <c r="D45" s="26">
        <f t="shared" si="0"/>
        <v>5595.4615731646008</v>
      </c>
      <c r="E45" s="27">
        <v>0.73453448750000006</v>
      </c>
      <c r="F45" s="28">
        <v>0.77963490503249999</v>
      </c>
    </row>
    <row r="46" spans="1:22" ht="31.5" x14ac:dyDescent="0.25">
      <c r="A46" s="6" t="s">
        <v>151</v>
      </c>
      <c r="B46" s="24" t="s">
        <v>152</v>
      </c>
      <c r="C46" s="25" t="s">
        <v>132</v>
      </c>
      <c r="D46" s="26">
        <f t="shared" si="0"/>
        <v>578.7203115262239</v>
      </c>
      <c r="E46" s="27">
        <v>7.5970502499999995E-2</v>
      </c>
      <c r="F46" s="28">
        <v>8.0635091353499985E-2</v>
      </c>
    </row>
    <row r="47" spans="1:22" ht="31.5" x14ac:dyDescent="0.25">
      <c r="A47" s="6" t="s">
        <v>153</v>
      </c>
      <c r="B47" s="24" t="s">
        <v>154</v>
      </c>
      <c r="C47" s="25" t="s">
        <v>132</v>
      </c>
      <c r="D47" s="26">
        <f t="shared" si="0"/>
        <v>460.23582442110569</v>
      </c>
      <c r="E47" s="27">
        <v>6.0416657500000005E-2</v>
      </c>
      <c r="F47" s="28">
        <v>6.4126240270499998E-2</v>
      </c>
    </row>
    <row r="48" spans="1:22" ht="31.5" x14ac:dyDescent="0.25">
      <c r="A48" s="6" t="s">
        <v>155</v>
      </c>
      <c r="B48" s="24" t="s">
        <v>156</v>
      </c>
      <c r="C48" s="25" t="s">
        <v>132</v>
      </c>
      <c r="D48" s="26">
        <f t="shared" si="0"/>
        <v>890.7823772391356</v>
      </c>
      <c r="E48" s="27">
        <v>0.11693590749999999</v>
      </c>
      <c r="F48" s="28">
        <v>0.12411577222049998</v>
      </c>
    </row>
    <row r="49" spans="1:22" x14ac:dyDescent="0.25">
      <c r="A49" s="6" t="s">
        <v>157</v>
      </c>
      <c r="B49" s="24" t="s">
        <v>160</v>
      </c>
      <c r="C49" s="25" t="s">
        <v>132</v>
      </c>
      <c r="D49" s="26">
        <f t="shared" si="0"/>
        <v>261.27040068307525</v>
      </c>
      <c r="E49" s="27">
        <v>3.4297817499999994E-2</v>
      </c>
      <c r="F49" s="28">
        <v>3.6403703494499992E-2</v>
      </c>
    </row>
    <row r="50" spans="1:22" ht="31.5" x14ac:dyDescent="0.25">
      <c r="A50" s="6" t="s">
        <v>158</v>
      </c>
      <c r="B50" s="24" t="s">
        <v>162</v>
      </c>
      <c r="C50" s="25" t="s">
        <v>132</v>
      </c>
      <c r="D50" s="26">
        <f t="shared" si="0"/>
        <v>2394.1194506021134</v>
      </c>
      <c r="E50" s="27">
        <v>0.31428386750000004</v>
      </c>
      <c r="F50" s="28">
        <v>0.3335808969645</v>
      </c>
    </row>
    <row r="51" spans="1:22" x14ac:dyDescent="0.25">
      <c r="A51" s="6" t="s">
        <v>159</v>
      </c>
      <c r="B51" s="24" t="s">
        <v>164</v>
      </c>
      <c r="C51" s="25" t="s">
        <v>165</v>
      </c>
      <c r="D51" s="26">
        <f t="shared" si="0"/>
        <v>5031.7181882801651</v>
      </c>
      <c r="E51" s="27">
        <v>0.66053005499999995</v>
      </c>
      <c r="F51" s="28">
        <v>0.70108660037699988</v>
      </c>
    </row>
    <row r="52" spans="1:22" x14ac:dyDescent="0.25">
      <c r="A52" s="6" t="s">
        <v>161</v>
      </c>
      <c r="B52" s="24" t="s">
        <v>231</v>
      </c>
      <c r="C52" s="25" t="s">
        <v>58</v>
      </c>
      <c r="D52" s="26">
        <f t="shared" si="0"/>
        <v>3519.6980252206904</v>
      </c>
      <c r="E52" s="27">
        <v>0.46204223750000001</v>
      </c>
      <c r="F52" s="28">
        <v>0.49041163088249995</v>
      </c>
    </row>
    <row r="53" spans="1:22" x14ac:dyDescent="0.25">
      <c r="A53" s="6" t="s">
        <v>163</v>
      </c>
      <c r="B53" s="24" t="s">
        <v>232</v>
      </c>
      <c r="C53" s="25" t="s">
        <v>233</v>
      </c>
      <c r="D53" s="26">
        <f t="shared" si="0"/>
        <v>1830.6165945181353</v>
      </c>
      <c r="E53" s="27">
        <v>0.24031100999999999</v>
      </c>
      <c r="F53" s="28">
        <v>0.25506610601399998</v>
      </c>
    </row>
    <row r="54" spans="1:22" x14ac:dyDescent="0.25">
      <c r="A54" s="17" t="s">
        <v>166</v>
      </c>
      <c r="B54" s="29" t="s">
        <v>167</v>
      </c>
      <c r="C54" s="1" t="s">
        <v>7</v>
      </c>
      <c r="D54" s="23" t="s">
        <v>7</v>
      </c>
      <c r="E54" s="27"/>
      <c r="F54" s="28"/>
    </row>
    <row r="55" spans="1:22" ht="31.5" x14ac:dyDescent="0.25">
      <c r="A55" s="6" t="s">
        <v>168</v>
      </c>
      <c r="B55" s="24" t="s">
        <v>169</v>
      </c>
      <c r="C55" s="1" t="s">
        <v>7</v>
      </c>
      <c r="D55" s="23" t="s">
        <v>7</v>
      </c>
      <c r="E55" s="27"/>
      <c r="F55" s="28"/>
    </row>
    <row r="56" spans="1:22" ht="31.5" x14ac:dyDescent="0.25">
      <c r="A56" s="6" t="s">
        <v>170</v>
      </c>
      <c r="B56" s="24" t="s">
        <v>74</v>
      </c>
      <c r="C56" s="30" t="s">
        <v>171</v>
      </c>
      <c r="D56" s="26">
        <f t="shared" ref="D56:D63" si="1">E56*E$2*6+F56*E$2*6</f>
        <v>1274.8026424220998</v>
      </c>
      <c r="E56" s="27">
        <v>0.16734750000000001</v>
      </c>
      <c r="F56" s="28">
        <v>0.17762263649999999</v>
      </c>
    </row>
    <row r="57" spans="1:22" ht="31.5" x14ac:dyDescent="0.25">
      <c r="A57" s="6" t="s">
        <v>172</v>
      </c>
      <c r="B57" s="24" t="s">
        <v>173</v>
      </c>
      <c r="C57" s="30" t="s">
        <v>76</v>
      </c>
      <c r="D57" s="26">
        <f t="shared" si="1"/>
        <v>2413.3056312518997</v>
      </c>
      <c r="E57" s="27">
        <v>0.31680249999999999</v>
      </c>
      <c r="F57" s="28">
        <v>0.33625417349999998</v>
      </c>
    </row>
    <row r="58" spans="1:22" s="5" customFormat="1" ht="24.75" customHeight="1" x14ac:dyDescent="0.25">
      <c r="A58" s="6" t="s">
        <v>174</v>
      </c>
      <c r="B58" s="24" t="s">
        <v>175</v>
      </c>
      <c r="C58" s="30" t="s">
        <v>60</v>
      </c>
      <c r="D58" s="26">
        <f t="shared" si="1"/>
        <v>617.35725450630002</v>
      </c>
      <c r="E58" s="27">
        <v>8.1042500000000003E-2</v>
      </c>
      <c r="F58" s="28">
        <v>8.6018509499999993E-2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6" t="s">
        <v>176</v>
      </c>
      <c r="B59" s="24" t="s">
        <v>77</v>
      </c>
      <c r="C59" s="30" t="s">
        <v>60</v>
      </c>
      <c r="D59" s="26">
        <f t="shared" si="1"/>
        <v>1266.7850157401999</v>
      </c>
      <c r="E59" s="27">
        <v>0.166295</v>
      </c>
      <c r="F59" s="28">
        <v>0.17650551299999998</v>
      </c>
    </row>
    <row r="60" spans="1:22" x14ac:dyDescent="0.25">
      <c r="A60" s="6" t="s">
        <v>177</v>
      </c>
      <c r="B60" s="24" t="s">
        <v>118</v>
      </c>
      <c r="C60" s="30" t="s">
        <v>132</v>
      </c>
      <c r="D60" s="26">
        <f t="shared" si="1"/>
        <v>328.72269395789999</v>
      </c>
      <c r="E60" s="27">
        <v>4.3152500000000003E-2</v>
      </c>
      <c r="F60" s="28">
        <v>4.5802063499999997E-2</v>
      </c>
    </row>
    <row r="61" spans="1:22" ht="31.5" x14ac:dyDescent="0.25">
      <c r="A61" s="6" t="s">
        <v>178</v>
      </c>
      <c r="B61" s="24" t="s">
        <v>179</v>
      </c>
      <c r="C61" s="30" t="s">
        <v>132</v>
      </c>
      <c r="D61" s="26">
        <f t="shared" si="1"/>
        <v>1731.8073632903997</v>
      </c>
      <c r="E61" s="27">
        <v>0.22733999999999999</v>
      </c>
      <c r="F61" s="28">
        <v>0.24129867599999996</v>
      </c>
    </row>
    <row r="62" spans="1:22" x14ac:dyDescent="0.25">
      <c r="A62" s="6" t="s">
        <v>180</v>
      </c>
      <c r="B62" s="24" t="s">
        <v>181</v>
      </c>
      <c r="C62" s="30" t="s">
        <v>75</v>
      </c>
      <c r="D62" s="26">
        <f t="shared" si="1"/>
        <v>352.7755740035999</v>
      </c>
      <c r="E62" s="27">
        <v>4.6309999999999997E-2</v>
      </c>
      <c r="F62" s="28">
        <v>4.9153433999999989E-2</v>
      </c>
    </row>
    <row r="63" spans="1:22" x14ac:dyDescent="0.25">
      <c r="A63" s="6" t="s">
        <v>182</v>
      </c>
      <c r="B63" s="24" t="s">
        <v>183</v>
      </c>
      <c r="C63" s="30" t="s">
        <v>71</v>
      </c>
      <c r="D63" s="26">
        <f t="shared" si="1"/>
        <v>272.59930718459998</v>
      </c>
      <c r="E63" s="27">
        <v>3.5785000000000004E-2</v>
      </c>
      <c r="F63" s="28">
        <v>3.7982199000000001E-2</v>
      </c>
    </row>
    <row r="64" spans="1:22" s="5" customFormat="1" ht="28.5" customHeight="1" x14ac:dyDescent="0.25">
      <c r="A64" s="6" t="s">
        <v>57</v>
      </c>
      <c r="B64" s="24" t="s">
        <v>184</v>
      </c>
      <c r="C64" s="1" t="s">
        <v>7</v>
      </c>
      <c r="D64" s="23" t="s">
        <v>7</v>
      </c>
      <c r="E64" s="27"/>
      <c r="F64" s="2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185</v>
      </c>
      <c r="B65" s="24" t="s">
        <v>186</v>
      </c>
      <c r="C65" s="30" t="s">
        <v>76</v>
      </c>
      <c r="D65" s="26">
        <f t="shared" ref="D65:D70" si="2">E65*E$2*6+F65*E$2*6</f>
        <v>2148.7239507491995</v>
      </c>
      <c r="E65" s="27">
        <v>0.28206999999999999</v>
      </c>
      <c r="F65" s="28">
        <v>0.29938909799999996</v>
      </c>
    </row>
    <row r="66" spans="1:22" x14ac:dyDescent="0.25">
      <c r="A66" s="6" t="s">
        <v>187</v>
      </c>
      <c r="B66" s="24" t="s">
        <v>188</v>
      </c>
      <c r="C66" s="30" t="s">
        <v>76</v>
      </c>
      <c r="D66" s="26">
        <f t="shared" si="2"/>
        <v>5147.3163297797992</v>
      </c>
      <c r="E66" s="27">
        <v>0.675705</v>
      </c>
      <c r="F66" s="28">
        <v>0.71719328699999996</v>
      </c>
    </row>
    <row r="67" spans="1:22" x14ac:dyDescent="0.25">
      <c r="A67" s="6" t="s">
        <v>189</v>
      </c>
      <c r="B67" s="24" t="s">
        <v>78</v>
      </c>
      <c r="C67" s="30" t="s">
        <v>190</v>
      </c>
      <c r="D67" s="26">
        <f t="shared" si="2"/>
        <v>457.00472086830007</v>
      </c>
      <c r="E67" s="27">
        <v>5.9992500000000004E-2</v>
      </c>
      <c r="F67" s="28">
        <v>6.3676039500000003E-2</v>
      </c>
    </row>
    <row r="68" spans="1:22" x14ac:dyDescent="0.25">
      <c r="A68" s="6" t="s">
        <v>191</v>
      </c>
      <c r="B68" s="24" t="s">
        <v>192</v>
      </c>
      <c r="C68" s="30" t="s">
        <v>75</v>
      </c>
      <c r="D68" s="26">
        <f t="shared" si="2"/>
        <v>192.4230403656</v>
      </c>
      <c r="E68" s="27">
        <v>2.5260000000000001E-2</v>
      </c>
      <c r="F68" s="28">
        <v>2.6810964E-2</v>
      </c>
    </row>
    <row r="69" spans="1:22" x14ac:dyDescent="0.25">
      <c r="A69" s="6" t="s">
        <v>193</v>
      </c>
      <c r="B69" s="24" t="s">
        <v>194</v>
      </c>
      <c r="C69" s="30" t="s">
        <v>59</v>
      </c>
      <c r="D69" s="26">
        <f t="shared" si="2"/>
        <v>2277.0059776595995</v>
      </c>
      <c r="E69" s="27">
        <v>0.29890999999999995</v>
      </c>
      <c r="F69" s="28">
        <v>0.31726307399999992</v>
      </c>
    </row>
    <row r="70" spans="1:22" s="5" customFormat="1" x14ac:dyDescent="0.25">
      <c r="A70" s="6" t="s">
        <v>195</v>
      </c>
      <c r="B70" s="24" t="s">
        <v>196</v>
      </c>
      <c r="C70" s="30" t="s">
        <v>76</v>
      </c>
      <c r="D70" s="26">
        <f t="shared" si="2"/>
        <v>96.211520182800001</v>
      </c>
      <c r="E70" s="27">
        <v>1.2630000000000001E-2</v>
      </c>
      <c r="F70" s="28">
        <v>1.3405482E-2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17" t="s">
        <v>197</v>
      </c>
      <c r="B71" s="29" t="s">
        <v>198</v>
      </c>
      <c r="C71" s="1" t="s">
        <v>7</v>
      </c>
      <c r="D71" s="23" t="s">
        <v>7</v>
      </c>
      <c r="E71" s="27"/>
      <c r="F71" s="28"/>
    </row>
    <row r="72" spans="1:22" x14ac:dyDescent="0.25">
      <c r="A72" s="6" t="s">
        <v>51</v>
      </c>
      <c r="B72" s="37" t="s">
        <v>73</v>
      </c>
      <c r="C72" s="1" t="s">
        <v>205</v>
      </c>
      <c r="D72" s="26">
        <f t="shared" ref="D72:D73" si="3">E72*E$2*6+F72*E$2*6</f>
        <v>227.50015709891247</v>
      </c>
      <c r="E72" s="27">
        <v>2.9864687500000001E-2</v>
      </c>
      <c r="F72" s="28">
        <v>3.1698379312499997E-2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234</v>
      </c>
      <c r="B73" s="31" t="s">
        <v>72</v>
      </c>
      <c r="C73" s="25" t="s">
        <v>132</v>
      </c>
      <c r="D73" s="26">
        <f t="shared" si="3"/>
        <v>238.56448191993451</v>
      </c>
      <c r="E73" s="27">
        <v>3.1317137500000002E-2</v>
      </c>
      <c r="F73" s="28">
        <v>3.32400097425E-2</v>
      </c>
    </row>
    <row r="74" spans="1:22" ht="31.5" x14ac:dyDescent="0.25">
      <c r="A74" s="17" t="s">
        <v>199</v>
      </c>
      <c r="B74" s="29" t="s">
        <v>200</v>
      </c>
      <c r="C74" s="1" t="s">
        <v>7</v>
      </c>
      <c r="D74" s="23" t="s">
        <v>7</v>
      </c>
      <c r="E74" s="32"/>
      <c r="F74" s="33"/>
    </row>
    <row r="75" spans="1:22" ht="31.5" x14ac:dyDescent="0.25">
      <c r="A75" s="6" t="s">
        <v>52</v>
      </c>
      <c r="B75" s="34" t="s">
        <v>201</v>
      </c>
      <c r="C75" s="35" t="s">
        <v>202</v>
      </c>
      <c r="D75" s="26">
        <f t="shared" ref="D75:D77" si="4">E75*E$2*6+F75*E$2*6</f>
        <v>206.98305041993035</v>
      </c>
      <c r="E75" s="32">
        <v>2.7171339999999999E-2</v>
      </c>
      <c r="F75" s="33">
        <v>2.8839660275999997E-2</v>
      </c>
    </row>
    <row r="76" spans="1:22" ht="31.5" x14ac:dyDescent="0.25">
      <c r="A76" s="6" t="s">
        <v>203</v>
      </c>
      <c r="B76" s="34" t="s">
        <v>204</v>
      </c>
      <c r="C76" s="35" t="s">
        <v>205</v>
      </c>
      <c r="D76" s="26">
        <f t="shared" si="4"/>
        <v>551.94945603535973</v>
      </c>
      <c r="E76" s="32">
        <v>7.2456204999999996E-2</v>
      </c>
      <c r="F76" s="33">
        <v>7.6905015986999989E-2</v>
      </c>
    </row>
    <row r="77" spans="1:22" s="5" customFormat="1" x14ac:dyDescent="0.25">
      <c r="A77" s="6" t="s">
        <v>64</v>
      </c>
      <c r="B77" s="34" t="s">
        <v>206</v>
      </c>
      <c r="C77" s="30" t="s">
        <v>132</v>
      </c>
      <c r="D77" s="26">
        <f t="shared" si="4"/>
        <v>499.7466887095087</v>
      </c>
      <c r="E77" s="32">
        <v>6.560337749999999E-2</v>
      </c>
      <c r="F77" s="33">
        <v>6.9631424878499978E-2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17" t="s">
        <v>207</v>
      </c>
      <c r="B78" s="36" t="s">
        <v>208</v>
      </c>
      <c r="C78" s="30"/>
      <c r="D78" s="23" t="s">
        <v>7</v>
      </c>
      <c r="E78" s="32"/>
      <c r="F78" s="33"/>
    </row>
    <row r="79" spans="1:22" ht="31.5" x14ac:dyDescent="0.25">
      <c r="A79" s="6" t="s">
        <v>54</v>
      </c>
      <c r="B79" s="34" t="s">
        <v>209</v>
      </c>
      <c r="C79" s="30" t="s">
        <v>61</v>
      </c>
      <c r="D79" s="26">
        <f t="shared" ref="D79:D83" si="5">E79*E$2*6+F79*E$2*6</f>
        <v>5699.7308081627098</v>
      </c>
      <c r="E79" s="27">
        <v>0.74822224999999998</v>
      </c>
      <c r="F79" s="28">
        <v>0.79416309614999991</v>
      </c>
    </row>
    <row r="80" spans="1:22" ht="31.5" x14ac:dyDescent="0.25">
      <c r="A80" s="6" t="s">
        <v>210</v>
      </c>
      <c r="B80" s="34" t="s">
        <v>211</v>
      </c>
      <c r="C80" s="30" t="s">
        <v>60</v>
      </c>
      <c r="D80" s="26">
        <f t="shared" si="5"/>
        <v>2276.2042149914096</v>
      </c>
      <c r="E80" s="27">
        <v>0.29880475000000001</v>
      </c>
      <c r="F80" s="28">
        <v>0.31715136164999996</v>
      </c>
    </row>
    <row r="81" spans="1:22" x14ac:dyDescent="0.25">
      <c r="A81" s="6" t="s">
        <v>65</v>
      </c>
      <c r="B81" s="34" t="s">
        <v>212</v>
      </c>
      <c r="C81" s="30" t="s">
        <v>58</v>
      </c>
      <c r="D81" s="26">
        <f t="shared" si="5"/>
        <v>432.95184082259993</v>
      </c>
      <c r="E81" s="27">
        <v>5.6834999999999997E-2</v>
      </c>
      <c r="F81" s="28">
        <v>6.032466899999999E-2</v>
      </c>
    </row>
    <row r="82" spans="1:22" x14ac:dyDescent="0.25">
      <c r="A82" s="6" t="s">
        <v>121</v>
      </c>
      <c r="B82" s="34" t="s">
        <v>213</v>
      </c>
      <c r="C82" s="30" t="s">
        <v>59</v>
      </c>
      <c r="D82" s="26">
        <f t="shared" si="5"/>
        <v>206.85476839301998</v>
      </c>
      <c r="E82" s="27">
        <v>2.7154499999999998E-2</v>
      </c>
      <c r="F82" s="28">
        <v>2.8821786299999996E-2</v>
      </c>
    </row>
    <row r="83" spans="1:22" s="5" customFormat="1" x14ac:dyDescent="0.25">
      <c r="A83" s="6" t="s">
        <v>123</v>
      </c>
      <c r="B83" s="34" t="s">
        <v>214</v>
      </c>
      <c r="C83" s="30" t="s">
        <v>62</v>
      </c>
      <c r="D83" s="26">
        <f t="shared" si="5"/>
        <v>86.590368164519987</v>
      </c>
      <c r="E83" s="27">
        <v>1.1367E-2</v>
      </c>
      <c r="F83" s="28">
        <v>1.2064933799999998E-2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125</v>
      </c>
      <c r="B84" s="34" t="s">
        <v>215</v>
      </c>
      <c r="C84" s="30"/>
      <c r="D84" s="23" t="s">
        <v>7</v>
      </c>
      <c r="E84" s="27"/>
      <c r="F84" s="28"/>
    </row>
    <row r="85" spans="1:22" x14ac:dyDescent="0.25">
      <c r="A85" s="6" t="s">
        <v>216</v>
      </c>
      <c r="B85" s="34" t="s">
        <v>217</v>
      </c>
      <c r="C85" s="30" t="s">
        <v>62</v>
      </c>
      <c r="D85" s="26">
        <f t="shared" ref="D85:D88" si="6">E85*E$2*6+F85*E$2*6</f>
        <v>26.458168050269993</v>
      </c>
      <c r="E85" s="27">
        <v>3.4732499999999998E-3</v>
      </c>
      <c r="F85" s="28">
        <v>3.6865075499999994E-3</v>
      </c>
    </row>
    <row r="86" spans="1:22" x14ac:dyDescent="0.25">
      <c r="A86" s="6" t="s">
        <v>218</v>
      </c>
      <c r="B86" s="34" t="s">
        <v>236</v>
      </c>
      <c r="C86" s="30" t="s">
        <v>62</v>
      </c>
      <c r="D86" s="26">
        <f t="shared" si="6"/>
        <v>4.0088133409499997</v>
      </c>
      <c r="E86" s="27">
        <v>5.2625000000000003E-4</v>
      </c>
      <c r="F86" s="28">
        <v>5.5856174999999999E-4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x14ac:dyDescent="0.25">
      <c r="A87" s="6" t="s">
        <v>220</v>
      </c>
      <c r="B87" s="34" t="s">
        <v>219</v>
      </c>
      <c r="C87" s="30" t="s">
        <v>62</v>
      </c>
      <c r="D87" s="26">
        <f t="shared" si="6"/>
        <v>22.449354709319998</v>
      </c>
      <c r="E87" s="27">
        <v>2.947E-3</v>
      </c>
      <c r="F87" s="28">
        <v>3.1279457999999999E-3</v>
      </c>
    </row>
    <row r="88" spans="1:22" x14ac:dyDescent="0.25">
      <c r="A88" s="6" t="s">
        <v>235</v>
      </c>
      <c r="B88" s="34" t="s">
        <v>221</v>
      </c>
      <c r="C88" s="30" t="s">
        <v>62</v>
      </c>
      <c r="D88" s="26">
        <f t="shared" si="6"/>
        <v>0.80176266819000008</v>
      </c>
      <c r="E88" s="27">
        <v>1.0525000000000001E-4</v>
      </c>
      <c r="F88" s="28">
        <v>1.1171235E-4</v>
      </c>
    </row>
    <row r="89" spans="1:22" x14ac:dyDescent="0.25">
      <c r="A89" s="17" t="s">
        <v>222</v>
      </c>
      <c r="B89" s="29" t="s">
        <v>223</v>
      </c>
      <c r="C89" s="1" t="s">
        <v>7</v>
      </c>
      <c r="D89" s="23" t="s">
        <v>7</v>
      </c>
      <c r="E89" s="27"/>
      <c r="F89" s="28"/>
    </row>
    <row r="90" spans="1:22" x14ac:dyDescent="0.25">
      <c r="A90" s="6" t="s">
        <v>55</v>
      </c>
      <c r="B90" s="31" t="s">
        <v>224</v>
      </c>
      <c r="C90" s="25" t="s">
        <v>53</v>
      </c>
      <c r="D90" s="26">
        <f t="shared" ref="D90:D92" si="7">E90*E$2*6+F90*E$2*6</f>
        <v>7095.5996134814995</v>
      </c>
      <c r="E90" s="32">
        <v>0.93146249999999997</v>
      </c>
      <c r="F90" s="33">
        <v>0.98865429749999989</v>
      </c>
    </row>
    <row r="91" spans="1:22" x14ac:dyDescent="0.25">
      <c r="A91" s="6" t="s">
        <v>225</v>
      </c>
      <c r="B91" s="31" t="s">
        <v>68</v>
      </c>
      <c r="C91" s="1"/>
      <c r="D91" s="26">
        <f t="shared" si="7"/>
        <v>9824.7997360002591</v>
      </c>
      <c r="E91" s="27">
        <v>1.2897335000000001</v>
      </c>
      <c r="F91" s="28">
        <v>1.3689231368999999</v>
      </c>
    </row>
    <row r="92" spans="1:22" x14ac:dyDescent="0.25">
      <c r="A92" s="6" t="s">
        <v>66</v>
      </c>
      <c r="B92" s="31" t="s">
        <v>226</v>
      </c>
      <c r="C92" s="1"/>
      <c r="D92" s="26">
        <f t="shared" si="7"/>
        <v>6280.6078612663641</v>
      </c>
      <c r="E92" s="32">
        <v>0.82447587499999997</v>
      </c>
      <c r="F92" s="33">
        <v>0.87509869372499993</v>
      </c>
    </row>
    <row r="93" spans="1:22" x14ac:dyDescent="0.25">
      <c r="A93" s="6"/>
      <c r="B93" s="3" t="s">
        <v>84</v>
      </c>
      <c r="C93" s="1" t="s">
        <v>15</v>
      </c>
      <c r="D93" s="9">
        <f>SUM(D29:D53)+SUM(D56:D63)+SUM(D65:D70)+SUM(D72:D73)+SUM(D75:D77)+SUM(D79:D83)+SUM(D85:D88)+SUM(D90:D92)</f>
        <v>91883.76565244401</v>
      </c>
      <c r="E93" s="38">
        <f>SUM(E29:E53)+SUM(E56:E63)+SUM(E65:E70)+SUM(E72:E73)+SUM(E75:E77)+SUM(E79:E83)+SUM(E85:E88)+SUM(E90:E92)</f>
        <v>12.061881550000001</v>
      </c>
      <c r="F93" s="38">
        <f t="shared" ref="E93:F93" si="8">SUM(F29:F53)+SUM(F56:F63)+SUM(F65:F70)+SUM(F72:F73)+SUM(F75:F77)+SUM(F79:F83)+SUM(F85:F88)+SUM(F90:F92)</f>
        <v>12.802481077169999</v>
      </c>
    </row>
    <row r="94" spans="1:22" x14ac:dyDescent="0.25">
      <c r="A94" s="19" t="s">
        <v>85</v>
      </c>
      <c r="B94" s="19"/>
      <c r="C94" s="19"/>
      <c r="D94" s="19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0</v>
      </c>
      <c r="E95" s="15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0</v>
      </c>
      <c r="E96" s="15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5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-20433.71</v>
      </c>
      <c r="E98" s="15" t="s">
        <v>119</v>
      </c>
    </row>
    <row r="99" spans="1:5" x14ac:dyDescent="0.25">
      <c r="A99" s="19" t="s">
        <v>95</v>
      </c>
      <c r="B99" s="19"/>
      <c r="C99" s="19"/>
      <c r="D99" s="19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5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5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5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5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5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5" t="s">
        <v>97</v>
      </c>
    </row>
    <row r="106" spans="1:5" x14ac:dyDescent="0.25">
      <c r="A106" s="19" t="s">
        <v>104</v>
      </c>
      <c r="B106" s="19"/>
      <c r="C106" s="19"/>
      <c r="D106" s="19"/>
      <c r="E106" s="8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5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5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5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5" t="s">
        <v>97</v>
      </c>
    </row>
    <row r="111" spans="1:5" x14ac:dyDescent="0.25">
      <c r="A111" s="19" t="s">
        <v>110</v>
      </c>
      <c r="B111" s="19"/>
      <c r="C111" s="19"/>
      <c r="D111" s="19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1</v>
      </c>
      <c r="E112" s="15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5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0</v>
      </c>
      <c r="E114" s="15" t="s">
        <v>113</v>
      </c>
    </row>
  </sheetData>
  <sheetProtection password="CC29" sheet="1" objects="1" scenarios="1" selectLockedCells="1" selectUnlockedCells="1"/>
  <mergeCells count="9">
    <mergeCell ref="A99:D99"/>
    <mergeCell ref="A106:D106"/>
    <mergeCell ref="A111:D111"/>
    <mergeCell ref="E27:E28"/>
    <mergeCell ref="A2:D2"/>
    <mergeCell ref="A8:D8"/>
    <mergeCell ref="A26:D26"/>
    <mergeCell ref="A94:D94"/>
    <mergeCell ref="F27:F28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3" man="1"/>
    <brk id="10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2022-03-29T10:40:14Z</dcterms:modified>
</cp:coreProperties>
</file>