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Лист1!$A$1:$D$137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112" i="1" l="1"/>
  <c r="D111" i="1"/>
  <c r="D110" i="1"/>
  <c r="D108" i="1"/>
  <c r="D107" i="1"/>
  <c r="D106" i="1"/>
  <c r="D105" i="1"/>
  <c r="D103" i="1"/>
  <c r="D102" i="1"/>
  <c r="D101" i="1"/>
  <c r="D100" i="1"/>
  <c r="D98" i="1"/>
  <c r="D97" i="1"/>
  <c r="D96" i="1"/>
  <c r="D95" i="1"/>
  <c r="D94" i="1"/>
  <c r="D93" i="1"/>
  <c r="D91" i="1"/>
  <c r="D90" i="1"/>
  <c r="D88" i="1"/>
  <c r="D87" i="1"/>
  <c r="D86" i="1"/>
  <c r="D85" i="1"/>
  <c r="D84" i="1"/>
  <c r="D83" i="1"/>
  <c r="D81" i="1"/>
  <c r="D80" i="1"/>
  <c r="D78" i="1"/>
  <c r="D77" i="1"/>
  <c r="D76" i="1"/>
  <c r="D75" i="1"/>
  <c r="D74" i="1"/>
  <c r="D73" i="1"/>
  <c r="D71" i="1"/>
  <c r="D70" i="1"/>
  <c r="D69" i="1"/>
  <c r="D68" i="1"/>
  <c r="D67" i="1"/>
  <c r="D66" i="1"/>
  <c r="D65" i="1"/>
  <c r="D64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29" i="1"/>
  <c r="E113" i="1"/>
  <c r="F113" i="1"/>
  <c r="D11" i="1"/>
  <c r="D10" i="1"/>
  <c r="D9" i="1"/>
  <c r="D113" i="1" l="1"/>
  <c r="D12" i="1" l="1"/>
  <c r="D17" i="1" s="1"/>
  <c r="D16" i="1" s="1"/>
  <c r="D22" i="1" l="1"/>
  <c r="F16" i="1"/>
  <c r="E25" i="1" s="1"/>
  <c r="D24" i="1"/>
</calcChain>
</file>

<file path=xl/sharedStrings.xml><?xml version="1.0" encoding="utf-8"?>
<sst xmlns="http://schemas.openxmlformats.org/spreadsheetml/2006/main" count="397" uniqueCount="277">
  <si>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</si>
  <si>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</si>
  <si>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</si>
  <si>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</si>
  <si>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</si>
  <si>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</si>
  <si>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</si>
  <si>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</si>
  <si>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</si>
  <si>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</si>
  <si>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</si>
  <si>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</si>
  <si>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</si>
  <si>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</si>
  <si>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</si>
  <si>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</si>
  <si>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</si>
  <si>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</si>
  <si>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</si>
  <si>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</si>
  <si>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</si>
  <si>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</si>
  <si>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</si>
  <si>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</si>
  <si>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</si>
  <si>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</si>
  <si>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</si>
  <si>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</si>
  <si>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</si>
  <si>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</si>
  <si>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</si>
  <si>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</si>
  <si>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</si>
  <si>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</si>
  <si>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</si>
  <si>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</si>
  <si>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</si>
  <si>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</si>
  <si>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</si>
  <si>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</si>
  <si>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</si>
  <si>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</si>
  <si>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</si>
  <si>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</si>
  <si>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</si>
  <si>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</si>
  <si>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</si>
  <si>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</si>
  <si>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</si>
  <si>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</si>
  <si>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</si>
  <si>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</si>
  <si>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</si>
  <si>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</si>
  <si>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</si>
  <si>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</si>
  <si>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</si>
  <si>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</si>
  <si>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</si>
  <si>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</si>
  <si>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</si>
  <si>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</si>
  <si>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</si>
  <si>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</si>
  <si>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</si>
  <si>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</si>
  <si>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</si>
  <si>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</si>
  <si>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</si>
  <si>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</si>
  <si>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</si>
  <si>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</si>
  <si>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</si>
  <si>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</si>
  <si>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</si>
  <si>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</si>
  <si>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</si>
  <si>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</si>
  <si>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</si>
  <si>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</si>
  <si>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</si>
  <si>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</si>
  <si>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</si>
  <si>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</si>
  <si>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</si>
  <si>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</si>
  <si>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</si>
  <si>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</si>
  <si>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</si>
  <si>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</si>
  <si>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</si>
  <si>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</si>
  <si>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</si>
  <si>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</si>
  <si>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</si>
  <si>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</si>
  <si>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</si>
  <si>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</si>
  <si>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</si>
  <si>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</si>
  <si>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</si>
  <si>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</si>
  <si>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Профилактический осмотр мусоропровода</t>
  </si>
  <si>
    <t>Ремонт мусоропроводных карманов</t>
  </si>
  <si>
    <t>Протирка стен, дверей, потолка кабины лифта</t>
  </si>
  <si>
    <t>Мытьё пола кабины лифта</t>
  </si>
  <si>
    <t>Мехуборка (асфальт) в зимний период</t>
  </si>
  <si>
    <t>Дезинфекция элементов ствола мусоропровода</t>
  </si>
  <si>
    <t>Техническое освидетельствование лифта</t>
  </si>
  <si>
    <t>21.4</t>
  </si>
  <si>
    <t>24.4</t>
  </si>
  <si>
    <t>26.4</t>
  </si>
  <si>
    <t>21.5</t>
  </si>
  <si>
    <t>21.6</t>
  </si>
  <si>
    <t>21.10</t>
  </si>
  <si>
    <t>21.11</t>
  </si>
  <si>
    <t>21.12</t>
  </si>
  <si>
    <t>21.13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</si>
  <si>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</si>
  <si>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</si>
  <si>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</si>
  <si>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</si>
  <si>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</si>
  <si>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</si>
  <si>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</si>
  <si>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</si>
  <si>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</si>
  <si>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</si>
  <si>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</si>
  <si>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</si>
  <si>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</si>
  <si>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</si>
  <si>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</si>
  <si>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</si>
  <si>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</si>
  <si>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</si>
  <si>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</si>
  <si>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</si>
  <si>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</si>
  <si>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</si>
  <si>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</si>
  <si>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</si>
  <si>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</si>
  <si>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</si>
  <si>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</si>
  <si>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</si>
  <si>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</si>
  <si>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</si>
  <si>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</si>
  <si>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</si>
  <si>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</si>
  <si>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</si>
  <si>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</si>
  <si>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</si>
  <si>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</si>
  <si>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</si>
  <si>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</si>
  <si>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</si>
  <si>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</si>
  <si>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</si>
  <si>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</si>
  <si>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</si>
  <si>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</si>
  <si>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</si>
  <si>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</si>
  <si>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</si>
  <si>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</si>
  <si>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</si>
  <si>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</si>
  <si>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</si>
  <si>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</si>
  <si>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</si>
  <si>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</si>
  <si>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</si>
  <si>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</si>
  <si>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</si>
  <si>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</si>
  <si>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</si>
  <si>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</si>
  <si>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</si>
  <si>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</si>
  <si>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</si>
  <si>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</si>
  <si>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</si>
  <si>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</si>
  <si>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</si>
  <si>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</si>
  <si>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</si>
  <si>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</si>
  <si>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</si>
  <si>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</si>
  <si>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</si>
  <si>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</si>
  <si>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</si>
  <si>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</si>
  <si>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</si>
  <si>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</si>
  <si>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</si>
  <si>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</si>
  <si>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</si>
  <si>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</si>
  <si>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</si>
  <si>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</si>
  <si>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</si>
  <si>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</si>
  <si>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</si>
  <si>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</si>
  <si>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</si>
  <si>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</si>
  <si>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</si>
  <si>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</si>
  <si>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</si>
  <si>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</si>
  <si>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</si>
  <si>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</si>
  <si>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</si>
  <si>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</si>
  <si>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</si>
  <si>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</si>
  <si>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</si>
  <si>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</si>
  <si>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</si>
  <si>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</si>
  <si>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</si>
  <si>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</si>
  <si>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</si>
  <si>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оказания услуг выполнения работ за 2021 год по дому №31             ул. Ленина в  г. Липецке</t>
  </si>
  <si>
    <t>31.03.2022 г.</t>
  </si>
  <si>
    <t>01.01.2021 г.</t>
  </si>
  <si>
    <t>31.12.2021 г.</t>
  </si>
  <si>
    <t>Востановление теплоизоляции сетей горячего водоснабжения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</si>
  <si>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</si>
  <si>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</si>
  <si>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</si>
  <si>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</si>
  <si>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</si>
  <si>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 раза в месяц</t>
  </si>
  <si>
    <t>24.5</t>
  </si>
  <si>
    <t>24.6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</si>
  <si>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</si>
  <si>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</si>
  <si>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</si>
  <si>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</si>
  <si>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26.5</t>
  </si>
  <si>
    <t>26.6</t>
  </si>
  <si>
    <t>27.1</t>
  </si>
  <si>
    <t>27.2</t>
  </si>
  <si>
    <t>27.3</t>
  </si>
  <si>
    <t>27.4</t>
  </si>
  <si>
    <t>27.5</t>
  </si>
  <si>
    <t>28.1</t>
  </si>
  <si>
    <t>28.2</t>
  </si>
  <si>
    <t>28.3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</si>
  <si>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</si>
  <si>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</si>
  <si>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</si>
  <si>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</si>
  <si>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</si>
  <si>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</si>
  <si>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</si>
  <si>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</si>
  <si>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</si>
  <si>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</si>
  <si>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</si>
  <si>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</si>
  <si>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</si>
  <si>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</si>
  <si>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</si>
  <si>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</si>
  <si>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</si>
  <si>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    шкафы для электрощитков и слаботочных устройств</t>
  </si>
  <si>
    <t>27.5.1</t>
  </si>
  <si>
    <t>27.5.2</t>
  </si>
  <si>
    <t>27.5.3</t>
  </si>
  <si>
    <t>27.5.4</t>
  </si>
  <si>
    <t>01.01.21-31.03.21</t>
  </si>
  <si>
    <t>01.04.21-31.12.21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</si>
</sst>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0\&#1043;&#1059;&#1050;\&#1059;&#1087;&#1088;&#1072;&#1074;&#1083;&#1077;&#1085;&#1080;&#1077;%20&#1059;&#1054;%202020\&#1091;&#1083;.&#1051;&#1077;&#1085;&#1080;&#1085;&#1072;,%20&#1076;.31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00\shared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1321.72</v>
          </cell>
        </row>
        <row r="24">
          <cell r="D24">
            <v>-441820.008594168</v>
          </cell>
        </row>
        <row r="25">
          <cell r="D25">
            <v>320913.78000000003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A123">
            <v>255005.94601251004</v>
          </cell>
        </row>
        <row r="124">
          <cell r="HA124">
            <v>257142.78524339997</v>
          </cell>
        </row>
        <row r="125">
          <cell r="HA125">
            <v>42828.354953999995</v>
          </cell>
        </row>
      </sheetData>
      <sheetData sheetId="1">
        <row r="123">
          <cell r="HA123">
            <v>89591.17692311063</v>
          </cell>
        </row>
        <row r="124">
          <cell r="HA124">
            <v>90214.260489559529</v>
          </cell>
        </row>
        <row r="125">
          <cell r="HA125">
            <v>15025.614529695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view="pageBreakPreview" zoomScale="90" zoomScaleNormal="80" zoomScaleSheetLayoutView="90" workbookViewId="0">
      <selection activeCell="A2" sqref="A2:D2"/>
    </sheetView>
  </sheetViews>
  <sheetFormatPr defaultRowHeight="15.75" x14ac:dyDescent="0.25"/>
  <cols>
    <col min="1" max="1" width="11.140625" style="10" customWidth="1"/>
    <col min="2" max="2" width="62.42578125" style="13" customWidth="1"/>
    <col min="3" max="3" width="24.28515625" style="13" customWidth="1"/>
    <col min="4" max="4" width="62.7109375" style="13" customWidth="1"/>
    <col min="5" max="5" width="21.140625" style="13" hidden="1" customWidth="1"/>
    <col min="6" max="6" width="17.85546875" style="13" hidden="1" customWidth="1"/>
    <col min="7" max="7" width="16.7109375" style="13" hidden="1" customWidth="1"/>
    <col min="8" max="12" width="9.140625" style="13" hidden="1" customWidth="1"/>
    <col min="13" max="14" width="9.140625" style="13" customWidth="1"/>
    <col min="15" max="15" width="12.5703125" style="13" customWidth="1"/>
    <col min="16" max="22" width="9.140625" style="1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3" t="s">
        <v>0</v>
      </c>
    </row>
    <row r="2" spans="1:22" s="5" customFormat="1" ht="33.75" customHeight="1" x14ac:dyDescent="0.25">
      <c r="A2" s="40" t="s">
        <v>226</v>
      </c>
      <c r="B2" s="40"/>
      <c r="C2" s="40"/>
      <c r="D2" s="40"/>
      <c r="E2" s="13">
        <v>3883.39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227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228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229</v>
      </c>
    </row>
    <row r="8" spans="1:22" ht="42.75" customHeight="1" x14ac:dyDescent="0.25">
      <c r="A8" s="38" t="s">
        <v>12</v>
      </c>
      <c r="B8" s="38"/>
      <c r="C8" s="38"/>
      <c r="D8" s="38"/>
    </row>
    <row r="9" spans="1:22" x14ac:dyDescent="0.25">
      <c r="A9" s="6" t="s">
        <v>13</v>
      </c>
      <c r="B9" s="1" t="s">
        <v>14</v>
      </c>
      <c r="C9" s="1" t="s">
        <v>15</v>
      </c>
      <c r="D9" s="26">
        <f>[1]Лист1!$D$23</f>
        <v>1321.72</v>
      </c>
      <c r="F9" s="9"/>
    </row>
    <row r="10" spans="1:22" x14ac:dyDescent="0.25">
      <c r="A10" s="6" t="s">
        <v>16</v>
      </c>
      <c r="B10" s="1" t="s">
        <v>17</v>
      </c>
      <c r="C10" s="1" t="s">
        <v>15</v>
      </c>
      <c r="D10" s="26">
        <f>[1]Лист1!$D$24</f>
        <v>-441820.008594168</v>
      </c>
    </row>
    <row r="11" spans="1:22" x14ac:dyDescent="0.25">
      <c r="A11" s="6" t="s">
        <v>18</v>
      </c>
      <c r="B11" s="1" t="s">
        <v>19</v>
      </c>
      <c r="C11" s="1" t="s">
        <v>15</v>
      </c>
      <c r="D11" s="26">
        <f>[1]Лист1!$D$25</f>
        <v>320913.78000000003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26">
        <f>D13+D14+D15</f>
        <v>749808.13815227523</v>
      </c>
    </row>
    <row r="13" spans="1:22" x14ac:dyDescent="0.25">
      <c r="A13" s="6" t="s">
        <v>22</v>
      </c>
      <c r="B13" s="11" t="s">
        <v>23</v>
      </c>
      <c r="C13" s="1" t="s">
        <v>15</v>
      </c>
      <c r="D13" s="26">
        <f>'[2]ГУК 2021'!$HA$124+'[2]ГУК 2020'!$HA$124</f>
        <v>347357.04573295952</v>
      </c>
    </row>
    <row r="14" spans="1:22" x14ac:dyDescent="0.25">
      <c r="A14" s="6" t="s">
        <v>24</v>
      </c>
      <c r="B14" s="11" t="s">
        <v>25</v>
      </c>
      <c r="C14" s="1" t="s">
        <v>15</v>
      </c>
      <c r="D14" s="26">
        <f>'[2]ГУК 2021'!$HA$123+'[2]ГУК 2020'!$HA$123</f>
        <v>344597.12293562066</v>
      </c>
    </row>
    <row r="15" spans="1:22" x14ac:dyDescent="0.25">
      <c r="A15" s="6" t="s">
        <v>26</v>
      </c>
      <c r="B15" s="11" t="s">
        <v>27</v>
      </c>
      <c r="C15" s="1" t="s">
        <v>15</v>
      </c>
      <c r="D15" s="26">
        <f>'[2]ГУК 2021'!$HA$125+'[2]ГУК 2020'!$HA$125</f>
        <v>57853.969483694993</v>
      </c>
    </row>
    <row r="16" spans="1:22" x14ac:dyDescent="0.25">
      <c r="A16" s="11" t="s">
        <v>28</v>
      </c>
      <c r="B16" s="11" t="s">
        <v>29</v>
      </c>
      <c r="C16" s="11" t="s">
        <v>15</v>
      </c>
      <c r="D16" s="12">
        <f>D17</f>
        <v>795426.88815227523</v>
      </c>
      <c r="E16" s="13">
        <v>795426.89</v>
      </c>
      <c r="F16" s="9">
        <f>D16-E16</f>
        <v>-1.8477247795090079E-3</v>
      </c>
    </row>
    <row r="17" spans="1:22" ht="31.5" x14ac:dyDescent="0.25">
      <c r="A17" s="11" t="s">
        <v>30</v>
      </c>
      <c r="B17" s="11" t="s">
        <v>31</v>
      </c>
      <c r="C17" s="11" t="s">
        <v>15</v>
      </c>
      <c r="D17" s="12">
        <f>D12-D25+D118+D134</f>
        <v>795426.88815227523</v>
      </c>
    </row>
    <row r="18" spans="1:22" ht="31.5" x14ac:dyDescent="0.25">
      <c r="A18" s="11" t="s">
        <v>32</v>
      </c>
      <c r="B18" s="11" t="s">
        <v>33</v>
      </c>
      <c r="C18" s="11" t="s">
        <v>15</v>
      </c>
      <c r="D18" s="12">
        <v>0</v>
      </c>
      <c r="O18" s="9"/>
    </row>
    <row r="19" spans="1:22" x14ac:dyDescent="0.25">
      <c r="A19" s="11" t="s">
        <v>34</v>
      </c>
      <c r="B19" s="11" t="s">
        <v>35</v>
      </c>
      <c r="C19" s="11" t="s">
        <v>15</v>
      </c>
      <c r="D19" s="12">
        <v>0</v>
      </c>
    </row>
    <row r="20" spans="1:22" x14ac:dyDescent="0.25">
      <c r="A20" s="11" t="s">
        <v>36</v>
      </c>
      <c r="B20" s="11" t="s">
        <v>37</v>
      </c>
      <c r="C20" s="11" t="s">
        <v>15</v>
      </c>
      <c r="D20" s="12">
        <v>0</v>
      </c>
    </row>
    <row r="21" spans="1:22" x14ac:dyDescent="0.25">
      <c r="A21" s="11" t="s">
        <v>38</v>
      </c>
      <c r="B21" s="11" t="s">
        <v>39</v>
      </c>
      <c r="C21" s="11" t="s">
        <v>15</v>
      </c>
      <c r="D21" s="12">
        <v>0</v>
      </c>
    </row>
    <row r="22" spans="1:22" x14ac:dyDescent="0.25">
      <c r="A22" s="11" t="s">
        <v>40</v>
      </c>
      <c r="B22" s="11" t="s">
        <v>41</v>
      </c>
      <c r="C22" s="11" t="s">
        <v>15</v>
      </c>
      <c r="D22" s="12">
        <f>D16+D10+D9</f>
        <v>354928.59955810721</v>
      </c>
    </row>
    <row r="23" spans="1:22" x14ac:dyDescent="0.25">
      <c r="A23" s="11" t="s">
        <v>42</v>
      </c>
      <c r="B23" s="11" t="s">
        <v>43</v>
      </c>
      <c r="C23" s="11" t="s">
        <v>15</v>
      </c>
      <c r="D23" s="12">
        <v>604.22</v>
      </c>
    </row>
    <row r="24" spans="1:22" x14ac:dyDescent="0.25">
      <c r="A24" s="11" t="s">
        <v>44</v>
      </c>
      <c r="B24" s="11" t="s">
        <v>45</v>
      </c>
      <c r="C24" s="11" t="s">
        <v>15</v>
      </c>
      <c r="D24" s="12">
        <f>D22-D113</f>
        <v>-460283.48797913699</v>
      </c>
    </row>
    <row r="25" spans="1:22" x14ac:dyDescent="0.25">
      <c r="A25" s="11" t="s">
        <v>46</v>
      </c>
      <c r="B25" s="11" t="s">
        <v>47</v>
      </c>
      <c r="C25" s="11" t="s">
        <v>15</v>
      </c>
      <c r="D25" s="12">
        <v>52724.97</v>
      </c>
      <c r="E25" s="9">
        <f>D25+F16</f>
        <v>52724.968152275222</v>
      </c>
    </row>
    <row r="26" spans="1:22" ht="35.25" customHeight="1" x14ac:dyDescent="0.25">
      <c r="A26" s="38" t="s">
        <v>48</v>
      </c>
      <c r="B26" s="38"/>
      <c r="C26" s="38"/>
      <c r="D26" s="38"/>
    </row>
    <row r="27" spans="1:22" s="5" customFormat="1" ht="32.25" customHeight="1" x14ac:dyDescent="0.25">
      <c r="A27" s="25" t="s">
        <v>1</v>
      </c>
      <c r="B27" s="3" t="s">
        <v>50</v>
      </c>
      <c r="C27" s="3" t="s">
        <v>118</v>
      </c>
      <c r="D27" s="14" t="s">
        <v>119</v>
      </c>
      <c r="E27" s="39" t="s">
        <v>275</v>
      </c>
      <c r="F27" s="39" t="s">
        <v>276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25" t="s">
        <v>120</v>
      </c>
      <c r="B28" s="15" t="s">
        <v>121</v>
      </c>
      <c r="C28" s="16" t="s">
        <v>7</v>
      </c>
      <c r="D28" s="17" t="s">
        <v>7</v>
      </c>
      <c r="E28" s="39"/>
      <c r="F28" s="39"/>
    </row>
    <row r="29" spans="1:22" x14ac:dyDescent="0.25">
      <c r="A29" s="18" t="s">
        <v>49</v>
      </c>
      <c r="B29" s="27" t="s">
        <v>122</v>
      </c>
      <c r="C29" s="28" t="s">
        <v>123</v>
      </c>
      <c r="D29" s="19">
        <f>E29*E$2*3+F29*E$2*9</f>
        <v>1583.5034452348486</v>
      </c>
      <c r="E29" s="29">
        <v>3.2484359999999997E-2</v>
      </c>
      <c r="F29" s="30">
        <v>3.4478899703999991E-2</v>
      </c>
    </row>
    <row r="30" spans="1:22" x14ac:dyDescent="0.25">
      <c r="A30" s="18" t="s">
        <v>56</v>
      </c>
      <c r="B30" s="27" t="s">
        <v>78</v>
      </c>
      <c r="C30" s="28" t="s">
        <v>123</v>
      </c>
      <c r="D30" s="19">
        <f t="shared" ref="D30:D61" si="0">E30*E$2*3+F30*E$2*9</f>
        <v>1067.9823650858157</v>
      </c>
      <c r="E30" s="29">
        <v>2.1908840000000002E-2</v>
      </c>
      <c r="F30" s="30">
        <v>2.3254042775999999E-2</v>
      </c>
    </row>
    <row r="31" spans="1:22" x14ac:dyDescent="0.25">
      <c r="A31" s="18" t="s">
        <v>63</v>
      </c>
      <c r="B31" s="27" t="s">
        <v>124</v>
      </c>
      <c r="C31" s="28" t="s">
        <v>123</v>
      </c>
      <c r="D31" s="19">
        <f t="shared" si="0"/>
        <v>2991.5409177278889</v>
      </c>
      <c r="E31" s="29">
        <v>6.1369170000000001E-2</v>
      </c>
      <c r="F31" s="30">
        <v>6.5137237037999993E-2</v>
      </c>
    </row>
    <row r="32" spans="1:22" x14ac:dyDescent="0.25">
      <c r="A32" s="18" t="s">
        <v>109</v>
      </c>
      <c r="B32" s="27" t="s">
        <v>83</v>
      </c>
      <c r="C32" s="28" t="s">
        <v>123</v>
      </c>
      <c r="D32" s="19">
        <f t="shared" si="0"/>
        <v>29887.806635368048</v>
      </c>
      <c r="E32" s="29">
        <v>0.61312545500000004</v>
      </c>
      <c r="F32" s="30">
        <v>0.65077135793700003</v>
      </c>
    </row>
    <row r="33" spans="1:22" s="5" customFormat="1" x14ac:dyDescent="0.25">
      <c r="A33" s="18" t="s">
        <v>112</v>
      </c>
      <c r="B33" s="27" t="s">
        <v>125</v>
      </c>
      <c r="C33" s="28" t="s">
        <v>123</v>
      </c>
      <c r="D33" s="19">
        <f t="shared" si="0"/>
        <v>3452.0621374151624</v>
      </c>
      <c r="E33" s="29">
        <v>7.0816409999999996E-2</v>
      </c>
      <c r="F33" s="30">
        <v>7.516453757399999E-2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8" t="s">
        <v>113</v>
      </c>
      <c r="B34" s="27" t="s">
        <v>81</v>
      </c>
      <c r="C34" s="28" t="s">
        <v>123</v>
      </c>
      <c r="D34" s="19">
        <f t="shared" si="0"/>
        <v>18.470102393874598</v>
      </c>
      <c r="E34" s="29">
        <v>3.7889999999999999E-4</v>
      </c>
      <c r="F34" s="30">
        <v>4.0216445999999994E-4</v>
      </c>
    </row>
    <row r="35" spans="1:22" x14ac:dyDescent="0.25">
      <c r="A35" s="18" t="s">
        <v>66</v>
      </c>
      <c r="B35" s="27" t="s">
        <v>82</v>
      </c>
      <c r="C35" s="28" t="s">
        <v>123</v>
      </c>
      <c r="D35" s="19">
        <f t="shared" si="0"/>
        <v>9552.685652271959</v>
      </c>
      <c r="E35" s="29">
        <v>0.1959660275</v>
      </c>
      <c r="F35" s="30">
        <v>0.20799834158849997</v>
      </c>
    </row>
    <row r="36" spans="1:22" ht="31.5" x14ac:dyDescent="0.25">
      <c r="A36" s="18" t="s">
        <v>68</v>
      </c>
      <c r="B36" s="27" t="s">
        <v>126</v>
      </c>
      <c r="C36" s="28" t="s">
        <v>123</v>
      </c>
      <c r="D36" s="19">
        <f t="shared" si="0"/>
        <v>42.840376385792467</v>
      </c>
      <c r="E36" s="29">
        <v>8.788375E-4</v>
      </c>
      <c r="F36" s="30">
        <v>9.3279812249999993E-4</v>
      </c>
    </row>
    <row r="37" spans="1:22" x14ac:dyDescent="0.25">
      <c r="A37" s="18" t="s">
        <v>69</v>
      </c>
      <c r="B37" s="27" t="s">
        <v>127</v>
      </c>
      <c r="C37" s="28" t="s">
        <v>123</v>
      </c>
      <c r="D37" s="19">
        <f t="shared" si="0"/>
        <v>7367.4160098766788</v>
      </c>
      <c r="E37" s="29">
        <v>0.15113689499999999</v>
      </c>
      <c r="F37" s="30">
        <v>0.16041670035299999</v>
      </c>
    </row>
    <row r="38" spans="1:22" x14ac:dyDescent="0.25">
      <c r="A38" s="18" t="s">
        <v>114</v>
      </c>
      <c r="B38" s="27" t="s">
        <v>128</v>
      </c>
      <c r="C38" s="28" t="s">
        <v>123</v>
      </c>
      <c r="D38" s="19">
        <f t="shared" si="0"/>
        <v>17948.681142127523</v>
      </c>
      <c r="E38" s="29">
        <v>0.36820344250000003</v>
      </c>
      <c r="F38" s="30">
        <v>0.3908111338695</v>
      </c>
    </row>
    <row r="39" spans="1:22" ht="31.5" x14ac:dyDescent="0.25">
      <c r="A39" s="18" t="s">
        <v>115</v>
      </c>
      <c r="B39" s="27" t="s">
        <v>129</v>
      </c>
      <c r="C39" s="28" t="s">
        <v>123</v>
      </c>
      <c r="D39" s="19">
        <f t="shared" si="0"/>
        <v>228.20837624431724</v>
      </c>
      <c r="E39" s="29">
        <v>4.6815199999999998E-3</v>
      </c>
      <c r="F39" s="30">
        <v>4.9689653279999992E-3</v>
      </c>
    </row>
    <row r="40" spans="1:22" ht="31.5" x14ac:dyDescent="0.25">
      <c r="A40" s="18" t="s">
        <v>116</v>
      </c>
      <c r="B40" s="27" t="s">
        <v>130</v>
      </c>
      <c r="C40" s="28" t="s">
        <v>123</v>
      </c>
      <c r="D40" s="19">
        <f t="shared" si="0"/>
        <v>926.94261097258982</v>
      </c>
      <c r="E40" s="29">
        <v>1.9015517499999999E-2</v>
      </c>
      <c r="F40" s="30">
        <v>2.0183070274499997E-2</v>
      </c>
    </row>
    <row r="41" spans="1:22" ht="31.5" x14ac:dyDescent="0.25">
      <c r="A41" s="18" t="s">
        <v>117</v>
      </c>
      <c r="B41" s="27" t="s">
        <v>132</v>
      </c>
      <c r="C41" s="28" t="s">
        <v>123</v>
      </c>
      <c r="D41" s="19">
        <f t="shared" si="0"/>
        <v>4945.9855860397192</v>
      </c>
      <c r="E41" s="29">
        <v>0.101463105</v>
      </c>
      <c r="F41" s="30">
        <v>0.10769293964699998</v>
      </c>
    </row>
    <row r="42" spans="1:22" x14ac:dyDescent="0.25">
      <c r="A42" s="18" t="s">
        <v>131</v>
      </c>
      <c r="B42" s="27" t="s">
        <v>103</v>
      </c>
      <c r="C42" s="28" t="s">
        <v>123</v>
      </c>
      <c r="D42" s="19">
        <f t="shared" si="0"/>
        <v>303.98710189918609</v>
      </c>
      <c r="E42" s="29">
        <v>6.2360624999999994E-3</v>
      </c>
      <c r="F42" s="30">
        <v>6.6189567374999991E-3</v>
      </c>
    </row>
    <row r="43" spans="1:22" x14ac:dyDescent="0.25">
      <c r="A43" s="18" t="s">
        <v>133</v>
      </c>
      <c r="B43" s="27" t="s">
        <v>134</v>
      </c>
      <c r="C43" s="28" t="s">
        <v>123</v>
      </c>
      <c r="D43" s="19">
        <f t="shared" si="0"/>
        <v>8956.3065683097411</v>
      </c>
      <c r="E43" s="29">
        <v>0.1837317675</v>
      </c>
      <c r="F43" s="30">
        <v>0.19501289802449998</v>
      </c>
    </row>
    <row r="44" spans="1:22" x14ac:dyDescent="0.25">
      <c r="A44" s="18" t="s">
        <v>135</v>
      </c>
      <c r="B44" s="27" t="s">
        <v>136</v>
      </c>
      <c r="C44" s="28" t="s">
        <v>123</v>
      </c>
      <c r="D44" s="19">
        <f t="shared" si="0"/>
        <v>16367.948212251755</v>
      </c>
      <c r="E44" s="29">
        <v>0.33577591750000002</v>
      </c>
      <c r="F44" s="30">
        <v>0.3563925588345</v>
      </c>
    </row>
    <row r="45" spans="1:22" x14ac:dyDescent="0.25">
      <c r="A45" s="18" t="s">
        <v>137</v>
      </c>
      <c r="B45" s="27" t="s">
        <v>101</v>
      </c>
      <c r="C45" s="28" t="s">
        <v>123</v>
      </c>
      <c r="D45" s="19">
        <f t="shared" si="0"/>
        <v>9023.6198303674173</v>
      </c>
      <c r="E45" s="29">
        <v>0.1851126475</v>
      </c>
      <c r="F45" s="30">
        <v>0.19647856405649999</v>
      </c>
    </row>
    <row r="46" spans="1:22" ht="31.5" x14ac:dyDescent="0.25">
      <c r="A46" s="18" t="s">
        <v>139</v>
      </c>
      <c r="B46" s="27" t="s">
        <v>230</v>
      </c>
      <c r="C46" s="28" t="s">
        <v>123</v>
      </c>
      <c r="D46" s="19">
        <f t="shared" si="0"/>
        <v>252.27081519633725</v>
      </c>
      <c r="E46" s="29">
        <v>5.1751425000000004E-3</v>
      </c>
      <c r="F46" s="30">
        <v>5.4928962495000002E-3</v>
      </c>
    </row>
    <row r="47" spans="1:22" x14ac:dyDescent="0.25">
      <c r="A47" s="18" t="s">
        <v>140</v>
      </c>
      <c r="B47" s="27" t="s">
        <v>138</v>
      </c>
      <c r="C47" s="28" t="s">
        <v>123</v>
      </c>
      <c r="D47" s="19">
        <f t="shared" si="0"/>
        <v>2163.7211896024264</v>
      </c>
      <c r="E47" s="29">
        <v>4.4387082500000001E-2</v>
      </c>
      <c r="F47" s="30">
        <v>4.7112449365499999E-2</v>
      </c>
    </row>
    <row r="48" spans="1:22" x14ac:dyDescent="0.25">
      <c r="A48" s="18" t="s">
        <v>142</v>
      </c>
      <c r="B48" s="27" t="s">
        <v>80</v>
      </c>
      <c r="C48" s="28" t="s">
        <v>123</v>
      </c>
      <c r="D48" s="19">
        <f t="shared" si="0"/>
        <v>35600.865834993368</v>
      </c>
      <c r="E48" s="29">
        <v>0.73032448750000001</v>
      </c>
      <c r="F48" s="30">
        <v>0.77516641103249995</v>
      </c>
    </row>
    <row r="49" spans="1:6" ht="31.5" x14ac:dyDescent="0.25">
      <c r="A49" s="18" t="s">
        <v>144</v>
      </c>
      <c r="B49" s="27" t="s">
        <v>141</v>
      </c>
      <c r="C49" s="28" t="s">
        <v>123</v>
      </c>
      <c r="D49" s="19">
        <f t="shared" si="0"/>
        <v>3703.3068358118398</v>
      </c>
      <c r="E49" s="29">
        <v>7.5970502499999995E-2</v>
      </c>
      <c r="F49" s="30">
        <v>8.0635091353499985E-2</v>
      </c>
    </row>
    <row r="50" spans="1:6" ht="31.5" x14ac:dyDescent="0.25">
      <c r="A50" s="18" t="s">
        <v>146</v>
      </c>
      <c r="B50" s="27" t="s">
        <v>143</v>
      </c>
      <c r="C50" s="28" t="s">
        <v>123</v>
      </c>
      <c r="D50" s="19">
        <f t="shared" si="0"/>
        <v>8061.3274956465502</v>
      </c>
      <c r="E50" s="29">
        <v>0.1653719575</v>
      </c>
      <c r="F50" s="30">
        <v>0.17552579569049997</v>
      </c>
    </row>
    <row r="51" spans="1:6" ht="31.5" x14ac:dyDescent="0.25">
      <c r="A51" s="18" t="s">
        <v>148</v>
      </c>
      <c r="B51" s="27" t="s">
        <v>145</v>
      </c>
      <c r="C51" s="28" t="s">
        <v>62</v>
      </c>
      <c r="D51" s="19">
        <f t="shared" si="0"/>
        <v>2945.1091325432881</v>
      </c>
      <c r="E51" s="29">
        <v>6.0416657500000005E-2</v>
      </c>
      <c r="F51" s="30">
        <v>6.4126240270499998E-2</v>
      </c>
    </row>
    <row r="52" spans="1:6" ht="31.5" x14ac:dyDescent="0.25">
      <c r="A52" s="18" t="s">
        <v>150</v>
      </c>
      <c r="B52" s="27" t="s">
        <v>147</v>
      </c>
      <c r="C52" s="28" t="s">
        <v>123</v>
      </c>
      <c r="D52" s="19">
        <f t="shared" si="0"/>
        <v>5700.2327396295814</v>
      </c>
      <c r="E52" s="29">
        <v>0.11693590749999999</v>
      </c>
      <c r="F52" s="30">
        <v>0.12411577222049998</v>
      </c>
    </row>
    <row r="53" spans="1:6" x14ac:dyDescent="0.25">
      <c r="A53" s="18" t="s">
        <v>151</v>
      </c>
      <c r="B53" s="27" t="s">
        <v>149</v>
      </c>
      <c r="C53" s="28" t="s">
        <v>123</v>
      </c>
      <c r="D53" s="19">
        <f t="shared" si="0"/>
        <v>13836.825902531175</v>
      </c>
      <c r="E53" s="29">
        <v>0.28385188250000004</v>
      </c>
      <c r="F53" s="30">
        <v>0.30128038808550001</v>
      </c>
    </row>
    <row r="54" spans="1:6" x14ac:dyDescent="0.25">
      <c r="A54" s="18" t="s">
        <v>153</v>
      </c>
      <c r="B54" s="27" t="s">
        <v>79</v>
      </c>
      <c r="C54" s="28" t="s">
        <v>123</v>
      </c>
      <c r="D54" s="19">
        <f t="shared" si="0"/>
        <v>4089.2806700038354</v>
      </c>
      <c r="E54" s="29">
        <v>8.3888459999999998E-2</v>
      </c>
      <c r="F54" s="30">
        <v>8.9039211443999983E-2</v>
      </c>
    </row>
    <row r="55" spans="1:6" x14ac:dyDescent="0.25">
      <c r="A55" s="18" t="s">
        <v>155</v>
      </c>
      <c r="B55" s="27" t="s">
        <v>152</v>
      </c>
      <c r="C55" s="28" t="s">
        <v>123</v>
      </c>
      <c r="D55" s="19">
        <f t="shared" si="0"/>
        <v>1158.8450076956819</v>
      </c>
      <c r="E55" s="29">
        <v>2.3772817499999998E-2</v>
      </c>
      <c r="F55" s="30">
        <v>2.5232468494499994E-2</v>
      </c>
    </row>
    <row r="56" spans="1:6" ht="31.5" x14ac:dyDescent="0.25">
      <c r="A56" s="18" t="s">
        <v>156</v>
      </c>
      <c r="B56" s="27" t="s">
        <v>154</v>
      </c>
      <c r="C56" s="28" t="s">
        <v>123</v>
      </c>
      <c r="D56" s="19">
        <f t="shared" si="0"/>
        <v>14807.224559969349</v>
      </c>
      <c r="E56" s="29">
        <v>0.30375886749999997</v>
      </c>
      <c r="F56" s="30">
        <v>0.32240966196449994</v>
      </c>
    </row>
    <row r="57" spans="1:6" x14ac:dyDescent="0.25">
      <c r="A57" s="18" t="s">
        <v>157</v>
      </c>
      <c r="B57" s="27" t="s">
        <v>158</v>
      </c>
      <c r="C57" s="28" t="s">
        <v>159</v>
      </c>
      <c r="D57" s="19">
        <f t="shared" si="0"/>
        <v>10417.39427934519</v>
      </c>
      <c r="E57" s="29">
        <v>0.21370486250000001</v>
      </c>
      <c r="F57" s="30">
        <v>0.22682634105749999</v>
      </c>
    </row>
    <row r="58" spans="1:6" ht="31.5" x14ac:dyDescent="0.25">
      <c r="A58" s="18" t="s">
        <v>160</v>
      </c>
      <c r="B58" s="27" t="s">
        <v>161</v>
      </c>
      <c r="C58" s="28" t="s">
        <v>58</v>
      </c>
      <c r="D58" s="19">
        <f t="shared" si="0"/>
        <v>4828.8543533585653</v>
      </c>
      <c r="E58" s="29">
        <v>9.9060247500000004E-2</v>
      </c>
      <c r="F58" s="30">
        <v>0.1051425466965</v>
      </c>
    </row>
    <row r="59" spans="1:6" ht="24" customHeight="1" x14ac:dyDescent="0.25">
      <c r="A59" s="18" t="s">
        <v>162</v>
      </c>
      <c r="B59" s="27" t="s">
        <v>163</v>
      </c>
      <c r="C59" s="28" t="s">
        <v>58</v>
      </c>
      <c r="D59" s="19">
        <f t="shared" si="0"/>
        <v>6656.0092326726081</v>
      </c>
      <c r="E59" s="29">
        <v>0.13654292999999998</v>
      </c>
      <c r="F59" s="30">
        <v>0.14492666590199996</v>
      </c>
    </row>
    <row r="60" spans="1:6" x14ac:dyDescent="0.25">
      <c r="A60" s="18" t="s">
        <v>164</v>
      </c>
      <c r="B60" s="27" t="s">
        <v>165</v>
      </c>
      <c r="C60" s="28" t="s">
        <v>166</v>
      </c>
      <c r="D60" s="19">
        <f t="shared" si="0"/>
        <v>7268.6522679094323</v>
      </c>
      <c r="E60" s="29">
        <v>0.14911083249999998</v>
      </c>
      <c r="F60" s="30">
        <v>0.15826623761549996</v>
      </c>
    </row>
    <row r="61" spans="1:6" x14ac:dyDescent="0.25">
      <c r="A61" s="18" t="s">
        <v>167</v>
      </c>
      <c r="B61" s="27" t="s">
        <v>168</v>
      </c>
      <c r="C61" s="28" t="s">
        <v>166</v>
      </c>
      <c r="D61" s="19">
        <f t="shared" si="0"/>
        <v>4861.3309500677951</v>
      </c>
      <c r="E61" s="29">
        <v>9.9726480000000006E-2</v>
      </c>
      <c r="F61" s="30">
        <v>0.105849685872</v>
      </c>
    </row>
    <row r="62" spans="1:6" x14ac:dyDescent="0.25">
      <c r="A62" s="25" t="s">
        <v>169</v>
      </c>
      <c r="B62" s="31" t="s">
        <v>170</v>
      </c>
      <c r="C62" s="32" t="s">
        <v>7</v>
      </c>
      <c r="D62" s="33" t="s">
        <v>7</v>
      </c>
      <c r="E62" s="29"/>
      <c r="F62" s="30"/>
    </row>
    <row r="63" spans="1:6" ht="31.5" x14ac:dyDescent="0.25">
      <c r="A63" s="6" t="s">
        <v>171</v>
      </c>
      <c r="B63" s="27" t="s">
        <v>172</v>
      </c>
      <c r="C63" s="32" t="s">
        <v>7</v>
      </c>
      <c r="D63" s="33" t="s">
        <v>7</v>
      </c>
      <c r="E63" s="29"/>
      <c r="F63" s="30"/>
    </row>
    <row r="64" spans="1:6" ht="31.5" x14ac:dyDescent="0.25">
      <c r="A64" s="6" t="s">
        <v>173</v>
      </c>
      <c r="B64" s="27" t="s">
        <v>73</v>
      </c>
      <c r="C64" s="32" t="s">
        <v>174</v>
      </c>
      <c r="D64" s="19">
        <f t="shared" ref="D64:D71" si="1">E64*E$2*3+F64*E$2*9</f>
        <v>8157.6285572946144</v>
      </c>
      <c r="E64" s="29">
        <v>0.16734750000000001</v>
      </c>
      <c r="F64" s="30">
        <v>0.17762263649999999</v>
      </c>
    </row>
    <row r="65" spans="1:22" s="5" customFormat="1" ht="37.5" customHeight="1" x14ac:dyDescent="0.25">
      <c r="A65" s="6" t="s">
        <v>175</v>
      </c>
      <c r="B65" s="27" t="s">
        <v>176</v>
      </c>
      <c r="C65" s="32" t="s">
        <v>75</v>
      </c>
      <c r="D65" s="19">
        <f t="shared" si="1"/>
        <v>15443.057834878484</v>
      </c>
      <c r="E65" s="29">
        <v>0.31680249999999999</v>
      </c>
      <c r="F65" s="30">
        <v>0.33625417349999998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177</v>
      </c>
      <c r="B66" s="27" t="s">
        <v>178</v>
      </c>
      <c r="C66" s="32" t="s">
        <v>60</v>
      </c>
      <c r="D66" s="19">
        <f t="shared" si="1"/>
        <v>3950.5496786898448</v>
      </c>
      <c r="E66" s="29">
        <v>8.1042500000000003E-2</v>
      </c>
      <c r="F66" s="30">
        <v>8.6018509499999993E-2</v>
      </c>
    </row>
    <row r="67" spans="1:22" x14ac:dyDescent="0.25">
      <c r="A67" s="6" t="s">
        <v>179</v>
      </c>
      <c r="B67" s="27" t="s">
        <v>76</v>
      </c>
      <c r="C67" s="32" t="s">
        <v>60</v>
      </c>
      <c r="D67" s="19">
        <f t="shared" si="1"/>
        <v>8106.3227173116302</v>
      </c>
      <c r="E67" s="29">
        <v>0.166295</v>
      </c>
      <c r="F67" s="30">
        <v>0.17650551299999998</v>
      </c>
    </row>
    <row r="68" spans="1:22" x14ac:dyDescent="0.25">
      <c r="A68" s="6" t="s">
        <v>180</v>
      </c>
      <c r="B68" s="27" t="s">
        <v>106</v>
      </c>
      <c r="C68" s="32" t="s">
        <v>123</v>
      </c>
      <c r="D68" s="19">
        <f t="shared" si="1"/>
        <v>2103.5394393023853</v>
      </c>
      <c r="E68" s="29">
        <v>4.3152500000000003E-2</v>
      </c>
      <c r="F68" s="30">
        <v>4.5802063499999997E-2</v>
      </c>
    </row>
    <row r="69" spans="1:22" ht="31.5" x14ac:dyDescent="0.25">
      <c r="A69" s="6" t="s">
        <v>181</v>
      </c>
      <c r="B69" s="27" t="s">
        <v>182</v>
      </c>
      <c r="C69" s="32" t="s">
        <v>123</v>
      </c>
      <c r="D69" s="19">
        <f t="shared" si="1"/>
        <v>11082.061436324759</v>
      </c>
      <c r="E69" s="29">
        <v>0.22733999999999999</v>
      </c>
      <c r="F69" s="30">
        <v>0.24129867599999996</v>
      </c>
    </row>
    <row r="70" spans="1:22" x14ac:dyDescent="0.25">
      <c r="A70" s="6" t="s">
        <v>183</v>
      </c>
      <c r="B70" s="27" t="s">
        <v>184</v>
      </c>
      <c r="C70" s="32" t="s">
        <v>74</v>
      </c>
      <c r="D70" s="19">
        <f t="shared" si="1"/>
        <v>2257.4569592513394</v>
      </c>
      <c r="E70" s="29">
        <v>4.6309999999999997E-2</v>
      </c>
      <c r="F70" s="30">
        <v>4.9153433999999989E-2</v>
      </c>
    </row>
    <row r="71" spans="1:22" x14ac:dyDescent="0.25">
      <c r="A71" s="6" t="s">
        <v>185</v>
      </c>
      <c r="B71" s="27" t="s">
        <v>186</v>
      </c>
      <c r="C71" s="32" t="s">
        <v>70</v>
      </c>
      <c r="D71" s="19">
        <f t="shared" si="1"/>
        <v>1744.3985594214901</v>
      </c>
      <c r="E71" s="29">
        <v>3.5785000000000004E-2</v>
      </c>
      <c r="F71" s="30">
        <v>3.7982199000000001E-2</v>
      </c>
    </row>
    <row r="72" spans="1:22" ht="31.5" x14ac:dyDescent="0.25">
      <c r="A72" s="6" t="s">
        <v>57</v>
      </c>
      <c r="B72" s="27" t="s">
        <v>187</v>
      </c>
      <c r="C72" s="17" t="s">
        <v>7</v>
      </c>
      <c r="D72" s="17" t="s">
        <v>7</v>
      </c>
      <c r="E72" s="29"/>
      <c r="F72" s="30"/>
    </row>
    <row r="73" spans="1:22" x14ac:dyDescent="0.25">
      <c r="A73" s="6" t="s">
        <v>188</v>
      </c>
      <c r="B73" s="27" t="s">
        <v>189</v>
      </c>
      <c r="C73" s="32" t="s">
        <v>75</v>
      </c>
      <c r="D73" s="19">
        <f t="shared" ref="D73:D78" si="2">E73*E$2*3+F73*E$2*9</f>
        <v>13749.965115439978</v>
      </c>
      <c r="E73" s="29">
        <v>0.28206999999999999</v>
      </c>
      <c r="F73" s="30">
        <v>0.29938909799999996</v>
      </c>
    </row>
    <row r="74" spans="1:22" x14ac:dyDescent="0.25">
      <c r="A74" s="6" t="s">
        <v>190</v>
      </c>
      <c r="B74" s="27" t="s">
        <v>191</v>
      </c>
      <c r="C74" s="32" t="s">
        <v>75</v>
      </c>
      <c r="D74" s="19">
        <f t="shared" si="2"/>
        <v>32938.349269076367</v>
      </c>
      <c r="E74" s="29">
        <v>0.675705</v>
      </c>
      <c r="F74" s="30">
        <v>0.71719328699999996</v>
      </c>
    </row>
    <row r="75" spans="1:22" x14ac:dyDescent="0.25">
      <c r="A75" s="6" t="s">
        <v>192</v>
      </c>
      <c r="B75" s="27" t="s">
        <v>77</v>
      </c>
      <c r="C75" s="32" t="s">
        <v>193</v>
      </c>
      <c r="D75" s="19">
        <f t="shared" si="2"/>
        <v>2924.4328790301452</v>
      </c>
      <c r="E75" s="29">
        <v>5.9992500000000004E-2</v>
      </c>
      <c r="F75" s="30">
        <v>6.3676039500000003E-2</v>
      </c>
    </row>
    <row r="76" spans="1:22" x14ac:dyDescent="0.25">
      <c r="A76" s="6" t="s">
        <v>194</v>
      </c>
      <c r="B76" s="27" t="s">
        <v>195</v>
      </c>
      <c r="C76" s="32" t="s">
        <v>74</v>
      </c>
      <c r="D76" s="19">
        <f t="shared" si="2"/>
        <v>1231.3401595916398</v>
      </c>
      <c r="E76" s="29">
        <v>2.5260000000000001E-2</v>
      </c>
      <c r="F76" s="30">
        <v>2.6810964E-2</v>
      </c>
    </row>
    <row r="77" spans="1:22" x14ac:dyDescent="0.25">
      <c r="A77" s="6" t="s">
        <v>196</v>
      </c>
      <c r="B77" s="27" t="s">
        <v>197</v>
      </c>
      <c r="C77" s="32" t="s">
        <v>59</v>
      </c>
      <c r="D77" s="19">
        <f t="shared" si="2"/>
        <v>14570.858555167737</v>
      </c>
      <c r="E77" s="29">
        <v>0.29890999999999995</v>
      </c>
      <c r="F77" s="30">
        <v>0.31726307399999992</v>
      </c>
    </row>
    <row r="78" spans="1:22" x14ac:dyDescent="0.25">
      <c r="A78" s="6" t="s">
        <v>198</v>
      </c>
      <c r="B78" s="27" t="s">
        <v>199</v>
      </c>
      <c r="C78" s="32" t="s">
        <v>75</v>
      </c>
      <c r="D78" s="19">
        <f t="shared" si="2"/>
        <v>615.6700797958199</v>
      </c>
      <c r="E78" s="29">
        <v>1.2630000000000001E-2</v>
      </c>
      <c r="F78" s="30">
        <v>1.3405482E-2</v>
      </c>
    </row>
    <row r="79" spans="1:22" x14ac:dyDescent="0.25">
      <c r="A79" s="25" t="s">
        <v>200</v>
      </c>
      <c r="B79" s="20" t="s">
        <v>201</v>
      </c>
      <c r="C79" s="17" t="s">
        <v>7</v>
      </c>
      <c r="D79" s="17" t="s">
        <v>7</v>
      </c>
      <c r="E79" s="29"/>
      <c r="F79" s="30"/>
    </row>
    <row r="80" spans="1:22" x14ac:dyDescent="0.25">
      <c r="A80" s="6" t="s">
        <v>51</v>
      </c>
      <c r="B80" s="21" t="s">
        <v>72</v>
      </c>
      <c r="C80" s="22" t="s">
        <v>202</v>
      </c>
      <c r="D80" s="19">
        <f t="shared" ref="D80:D81" si="3">E80*E$2*3+F80*E$2*9</f>
        <v>1207.1751089596539</v>
      </c>
      <c r="E80" s="29">
        <v>2.47642725E-2</v>
      </c>
      <c r="F80" s="30">
        <v>2.6284798831499999E-2</v>
      </c>
    </row>
    <row r="81" spans="1:6" x14ac:dyDescent="0.25">
      <c r="A81" s="6" t="s">
        <v>203</v>
      </c>
      <c r="B81" s="34" t="s">
        <v>71</v>
      </c>
      <c r="C81" s="32" t="s">
        <v>123</v>
      </c>
      <c r="D81" s="19">
        <f t="shared" si="3"/>
        <v>1526.6052686937187</v>
      </c>
      <c r="E81" s="29">
        <v>3.1317137500000002E-2</v>
      </c>
      <c r="F81" s="30">
        <v>3.32400097425E-2</v>
      </c>
    </row>
    <row r="82" spans="1:6" x14ac:dyDescent="0.25">
      <c r="A82" s="25" t="s">
        <v>204</v>
      </c>
      <c r="B82" s="35" t="s">
        <v>231</v>
      </c>
      <c r="C82" s="33"/>
      <c r="D82" s="19"/>
      <c r="E82" s="29"/>
      <c r="F82" s="30"/>
    </row>
    <row r="83" spans="1:6" x14ac:dyDescent="0.25">
      <c r="A83" s="6" t="s">
        <v>52</v>
      </c>
      <c r="B83" s="34" t="s">
        <v>232</v>
      </c>
      <c r="C83" s="28" t="s">
        <v>61</v>
      </c>
      <c r="D83" s="19">
        <f t="shared" ref="D83:D88" si="4">E83*E$2*3+F83*E$2*9</f>
        <v>33040.960949042339</v>
      </c>
      <c r="E83" s="29">
        <v>0.67781000000000002</v>
      </c>
      <c r="F83" s="30">
        <v>0.71942753399999992</v>
      </c>
    </row>
    <row r="84" spans="1:6" x14ac:dyDescent="0.25">
      <c r="A84" s="6" t="s">
        <v>208</v>
      </c>
      <c r="B84" s="34" t="s">
        <v>233</v>
      </c>
      <c r="C84" s="28" t="s">
        <v>61</v>
      </c>
      <c r="D84" s="19">
        <f t="shared" si="4"/>
        <v>3232.2679189280552</v>
      </c>
      <c r="E84" s="29">
        <v>6.6307500000000005E-2</v>
      </c>
      <c r="F84" s="30">
        <v>7.0378780500000002E-2</v>
      </c>
    </row>
    <row r="85" spans="1:6" x14ac:dyDescent="0.25">
      <c r="A85" s="6" t="s">
        <v>64</v>
      </c>
      <c r="B85" s="34" t="s">
        <v>102</v>
      </c>
      <c r="C85" s="28" t="s">
        <v>60</v>
      </c>
      <c r="D85" s="19">
        <f t="shared" si="4"/>
        <v>7747.181837430734</v>
      </c>
      <c r="E85" s="29">
        <v>0.1589275</v>
      </c>
      <c r="F85" s="30">
        <v>0.16868564849999998</v>
      </c>
    </row>
    <row r="86" spans="1:6" x14ac:dyDescent="0.25">
      <c r="A86" s="6" t="s">
        <v>110</v>
      </c>
      <c r="B86" s="34" t="s">
        <v>234</v>
      </c>
      <c r="C86" s="28" t="s">
        <v>60</v>
      </c>
      <c r="D86" s="19">
        <f t="shared" si="4"/>
        <v>5694.9482381113339</v>
      </c>
      <c r="E86" s="29">
        <v>0.1168275</v>
      </c>
      <c r="F86" s="30">
        <v>0.12400070849999999</v>
      </c>
    </row>
    <row r="87" spans="1:6" x14ac:dyDescent="0.25">
      <c r="A87" s="6" t="s">
        <v>237</v>
      </c>
      <c r="B87" s="34" t="s">
        <v>235</v>
      </c>
      <c r="C87" s="28" t="s">
        <v>236</v>
      </c>
      <c r="D87" s="19">
        <f t="shared" si="4"/>
        <v>9337.6628769032686</v>
      </c>
      <c r="E87" s="29">
        <v>0.191555</v>
      </c>
      <c r="F87" s="30">
        <v>0.203316477</v>
      </c>
    </row>
    <row r="88" spans="1:6" x14ac:dyDescent="0.25">
      <c r="A88" s="6" t="s">
        <v>238</v>
      </c>
      <c r="B88" s="34" t="s">
        <v>107</v>
      </c>
      <c r="C88" s="28" t="s">
        <v>62</v>
      </c>
      <c r="D88" s="19">
        <f t="shared" si="4"/>
        <v>18470.102393874597</v>
      </c>
      <c r="E88" s="29">
        <v>0.37889999999999996</v>
      </c>
      <c r="F88" s="30">
        <v>0.40216445999999995</v>
      </c>
    </row>
    <row r="89" spans="1:6" ht="31.5" x14ac:dyDescent="0.25">
      <c r="A89" s="25" t="s">
        <v>210</v>
      </c>
      <c r="B89" s="23" t="s">
        <v>205</v>
      </c>
      <c r="C89" s="17" t="s">
        <v>7</v>
      </c>
      <c r="D89" s="17" t="s">
        <v>7</v>
      </c>
      <c r="E89" s="29"/>
      <c r="F89" s="30"/>
    </row>
    <row r="90" spans="1:6" ht="31.5" x14ac:dyDescent="0.25">
      <c r="A90" s="6" t="s">
        <v>54</v>
      </c>
      <c r="B90" s="36" t="s">
        <v>206</v>
      </c>
      <c r="C90" s="32" t="s">
        <v>207</v>
      </c>
      <c r="D90" s="19">
        <f t="shared" ref="D90:D91" si="5">E90*E$2*3+F90*E$2*9</f>
        <v>1417.9394996097562</v>
      </c>
      <c r="E90" s="29">
        <v>2.9087942499999998E-2</v>
      </c>
      <c r="F90" s="30">
        <v>3.0873942169499995E-2</v>
      </c>
    </row>
    <row r="91" spans="1:6" x14ac:dyDescent="0.25">
      <c r="A91" s="6" t="s">
        <v>213</v>
      </c>
      <c r="B91" s="36" t="s">
        <v>209</v>
      </c>
      <c r="C91" s="32" t="s">
        <v>123</v>
      </c>
      <c r="D91" s="19">
        <f t="shared" si="5"/>
        <v>3197.9443119794373</v>
      </c>
      <c r="E91" s="29">
        <v>6.560337749999999E-2</v>
      </c>
      <c r="F91" s="30">
        <v>6.9631424878499978E-2</v>
      </c>
    </row>
    <row r="92" spans="1:6" ht="31.5" x14ac:dyDescent="0.25">
      <c r="A92" s="25" t="s">
        <v>221</v>
      </c>
      <c r="B92" s="20" t="s">
        <v>239</v>
      </c>
      <c r="C92" s="17" t="s">
        <v>7</v>
      </c>
      <c r="D92" s="17" t="s">
        <v>7</v>
      </c>
      <c r="E92" s="29"/>
      <c r="F92" s="30"/>
    </row>
    <row r="93" spans="1:6" ht="31.5" x14ac:dyDescent="0.25">
      <c r="A93" s="6" t="s">
        <v>55</v>
      </c>
      <c r="B93" s="27" t="s">
        <v>240</v>
      </c>
      <c r="C93" s="28" t="s">
        <v>53</v>
      </c>
      <c r="D93" s="19">
        <f t="shared" ref="D93:D98" si="6">E93*E$2*3+F93*E$2*9</f>
        <v>126622.81307800696</v>
      </c>
      <c r="E93" s="29">
        <v>2.5975700000000002</v>
      </c>
      <c r="F93" s="30">
        <v>2.7570607979999999</v>
      </c>
    </row>
    <row r="94" spans="1:6" x14ac:dyDescent="0.25">
      <c r="A94" s="6" t="s">
        <v>224</v>
      </c>
      <c r="B94" s="27" t="s">
        <v>108</v>
      </c>
      <c r="C94" s="28" t="s">
        <v>62</v>
      </c>
      <c r="D94" s="19">
        <f t="shared" si="6"/>
        <v>7131.5117576349157</v>
      </c>
      <c r="E94" s="29">
        <v>0.14629750000000002</v>
      </c>
      <c r="F94" s="30">
        <v>0.15528016650000001</v>
      </c>
    </row>
    <row r="95" spans="1:6" x14ac:dyDescent="0.25">
      <c r="A95" s="6" t="s">
        <v>65</v>
      </c>
      <c r="B95" s="27" t="s">
        <v>241</v>
      </c>
      <c r="C95" s="28" t="s">
        <v>61</v>
      </c>
      <c r="D95" s="19">
        <f t="shared" si="6"/>
        <v>1333.9518395576097</v>
      </c>
      <c r="E95" s="29">
        <v>2.7364999999999997E-2</v>
      </c>
      <c r="F95" s="30">
        <v>2.9045210999999994E-2</v>
      </c>
    </row>
    <row r="96" spans="1:6" x14ac:dyDescent="0.25">
      <c r="A96" s="6" t="s">
        <v>111</v>
      </c>
      <c r="B96" s="27" t="s">
        <v>105</v>
      </c>
      <c r="C96" s="28" t="s">
        <v>61</v>
      </c>
      <c r="D96" s="19">
        <f t="shared" si="6"/>
        <v>2308.7627992343246</v>
      </c>
      <c r="E96" s="29">
        <v>4.7362499999999995E-2</v>
      </c>
      <c r="F96" s="30">
        <v>5.0270557499999993E-2</v>
      </c>
    </row>
    <row r="97" spans="1:6" x14ac:dyDescent="0.25">
      <c r="A97" s="6" t="s">
        <v>243</v>
      </c>
      <c r="B97" s="27" t="s">
        <v>104</v>
      </c>
      <c r="C97" s="28" t="s">
        <v>58</v>
      </c>
      <c r="D97" s="19">
        <f t="shared" si="6"/>
        <v>666.97591977880484</v>
      </c>
      <c r="E97" s="29">
        <v>1.3682499999999998E-2</v>
      </c>
      <c r="F97" s="30">
        <v>1.4522605499999997E-2</v>
      </c>
    </row>
    <row r="98" spans="1:6" x14ac:dyDescent="0.25">
      <c r="A98" s="6" t="s">
        <v>244</v>
      </c>
      <c r="B98" s="27" t="s">
        <v>242</v>
      </c>
      <c r="C98" s="28" t="s">
        <v>59</v>
      </c>
      <c r="D98" s="19">
        <f t="shared" si="6"/>
        <v>153.91751994895498</v>
      </c>
      <c r="E98" s="29">
        <v>3.1575000000000002E-3</v>
      </c>
      <c r="F98" s="30">
        <v>3.3513705E-3</v>
      </c>
    </row>
    <row r="99" spans="1:6" x14ac:dyDescent="0.25">
      <c r="A99" s="25" t="s">
        <v>86</v>
      </c>
      <c r="B99" s="23" t="s">
        <v>211</v>
      </c>
      <c r="C99" s="17" t="s">
        <v>7</v>
      </c>
      <c r="D99" s="17" t="s">
        <v>7</v>
      </c>
      <c r="E99" s="29"/>
      <c r="F99" s="30"/>
    </row>
    <row r="100" spans="1:6" ht="31.5" x14ac:dyDescent="0.25">
      <c r="A100" s="6" t="s">
        <v>245</v>
      </c>
      <c r="B100" s="27" t="s">
        <v>212</v>
      </c>
      <c r="C100" s="37" t="s">
        <v>61</v>
      </c>
      <c r="D100" s="19">
        <f t="shared" ref="D100:D103" si="7">E100*E$2*3+F100*E$2*9</f>
        <v>37797.01231546505</v>
      </c>
      <c r="E100" s="29">
        <v>0.77537675000000006</v>
      </c>
      <c r="F100" s="30">
        <v>0.82298488245000001</v>
      </c>
    </row>
    <row r="101" spans="1:6" ht="31.5" x14ac:dyDescent="0.25">
      <c r="A101" s="6" t="s">
        <v>246</v>
      </c>
      <c r="B101" s="27" t="s">
        <v>214</v>
      </c>
      <c r="C101" s="37" t="s">
        <v>60</v>
      </c>
      <c r="D101" s="19">
        <f t="shared" si="7"/>
        <v>38366.507139276175</v>
      </c>
      <c r="E101" s="29">
        <v>0.78705950000000002</v>
      </c>
      <c r="F101" s="30">
        <v>0.83538495329999995</v>
      </c>
    </row>
    <row r="102" spans="1:6" x14ac:dyDescent="0.25">
      <c r="A102" s="6" t="s">
        <v>247</v>
      </c>
      <c r="B102" s="27" t="s">
        <v>215</v>
      </c>
      <c r="C102" s="37" t="s">
        <v>58</v>
      </c>
      <c r="D102" s="19">
        <f t="shared" si="7"/>
        <v>1790.5738154061764</v>
      </c>
      <c r="E102" s="29">
        <v>3.6732250000000001E-2</v>
      </c>
      <c r="F102" s="30">
        <v>3.8987610149999997E-2</v>
      </c>
    </row>
    <row r="103" spans="1:6" x14ac:dyDescent="0.25">
      <c r="A103" s="6" t="s">
        <v>248</v>
      </c>
      <c r="B103" s="27" t="s">
        <v>216</v>
      </c>
      <c r="C103" s="37" t="s">
        <v>59</v>
      </c>
      <c r="D103" s="19">
        <f t="shared" si="7"/>
        <v>1965.0136713483253</v>
      </c>
      <c r="E103" s="29">
        <v>4.0310749999999999E-2</v>
      </c>
      <c r="F103" s="30">
        <v>4.2785830049999994E-2</v>
      </c>
    </row>
    <row r="104" spans="1:6" x14ac:dyDescent="0.25">
      <c r="A104" s="6" t="s">
        <v>249</v>
      </c>
      <c r="B104" s="36" t="s">
        <v>217</v>
      </c>
      <c r="C104" s="17" t="s">
        <v>7</v>
      </c>
      <c r="D104" s="17" t="s">
        <v>7</v>
      </c>
      <c r="E104" s="29"/>
      <c r="F104" s="30"/>
    </row>
    <row r="105" spans="1:6" x14ac:dyDescent="0.25">
      <c r="A105" s="6" t="s">
        <v>271</v>
      </c>
      <c r="B105" s="34" t="s">
        <v>218</v>
      </c>
      <c r="C105" s="32" t="s">
        <v>62</v>
      </c>
      <c r="D105" s="19">
        <f t="shared" ref="D105:D108" si="8">E105*E$2*3+F105*E$2*9</f>
        <v>128.26459995746245</v>
      </c>
      <c r="E105" s="29">
        <v>2.6312499999999999E-3</v>
      </c>
      <c r="F105" s="30">
        <v>2.7928087499999995E-3</v>
      </c>
    </row>
    <row r="106" spans="1:6" x14ac:dyDescent="0.25">
      <c r="A106" s="6" t="s">
        <v>272</v>
      </c>
      <c r="B106" s="34" t="s">
        <v>219</v>
      </c>
      <c r="C106" s="32" t="s">
        <v>62</v>
      </c>
      <c r="D106" s="19">
        <f t="shared" si="8"/>
        <v>97.481095967671479</v>
      </c>
      <c r="E106" s="29">
        <v>1.9997499999999998E-3</v>
      </c>
      <c r="F106" s="30">
        <v>2.1225346499999997E-3</v>
      </c>
    </row>
    <row r="107" spans="1:6" x14ac:dyDescent="0.25">
      <c r="A107" s="6" t="s">
        <v>273</v>
      </c>
      <c r="B107" s="34" t="s">
        <v>220</v>
      </c>
      <c r="C107" s="32" t="s">
        <v>62</v>
      </c>
      <c r="D107" s="19">
        <f t="shared" si="8"/>
        <v>5.1305839982984995</v>
      </c>
      <c r="E107" s="29">
        <v>1.0525000000000001E-4</v>
      </c>
      <c r="F107" s="30">
        <v>1.1171235E-4</v>
      </c>
    </row>
    <row r="108" spans="1:6" x14ac:dyDescent="0.25">
      <c r="A108" s="6" t="s">
        <v>274</v>
      </c>
      <c r="B108" s="34" t="s">
        <v>270</v>
      </c>
      <c r="C108" s="28" t="s">
        <v>62</v>
      </c>
      <c r="D108" s="19">
        <f t="shared" si="8"/>
        <v>41.044671986387996</v>
      </c>
      <c r="E108" s="29">
        <v>8.4200000000000008E-4</v>
      </c>
      <c r="F108" s="30">
        <v>8.9369880000000001E-4</v>
      </c>
    </row>
    <row r="109" spans="1:6" x14ac:dyDescent="0.25">
      <c r="A109" s="25" t="s">
        <v>89</v>
      </c>
      <c r="B109" s="23" t="s">
        <v>222</v>
      </c>
      <c r="C109" s="1" t="s">
        <v>7</v>
      </c>
      <c r="D109" s="17" t="s">
        <v>7</v>
      </c>
      <c r="E109" s="29"/>
      <c r="F109" s="30"/>
    </row>
    <row r="110" spans="1:6" x14ac:dyDescent="0.25">
      <c r="A110" s="6" t="s">
        <v>250</v>
      </c>
      <c r="B110" s="34" t="s">
        <v>223</v>
      </c>
      <c r="C110" s="32" t="s">
        <v>53</v>
      </c>
      <c r="D110" s="19">
        <f t="shared" ref="D110:D112" si="9">E110*E$2*3+F110*E$2*9</f>
        <v>45405.668384941724</v>
      </c>
      <c r="E110" s="29">
        <v>0.93146249999999997</v>
      </c>
      <c r="F110" s="30">
        <v>0.98865429749999989</v>
      </c>
    </row>
    <row r="111" spans="1:6" x14ac:dyDescent="0.25">
      <c r="A111" s="6" t="s">
        <v>251</v>
      </c>
      <c r="B111" s="34" t="s">
        <v>67</v>
      </c>
      <c r="C111" s="17" t="s">
        <v>7</v>
      </c>
      <c r="D111" s="19">
        <f t="shared" si="9"/>
        <v>62870.176315149809</v>
      </c>
      <c r="E111" s="29">
        <v>1.2897335000000001</v>
      </c>
      <c r="F111" s="30">
        <v>1.3689231368999999</v>
      </c>
    </row>
    <row r="112" spans="1:6" x14ac:dyDescent="0.25">
      <c r="A112" s="6" t="s">
        <v>252</v>
      </c>
      <c r="B112" s="34" t="s">
        <v>225</v>
      </c>
      <c r="C112" s="1"/>
      <c r="D112" s="19">
        <f t="shared" si="9"/>
        <v>43761.624048526952</v>
      </c>
      <c r="E112" s="29">
        <v>0.89773619000000004</v>
      </c>
      <c r="F112" s="30">
        <v>0.95285719206599995</v>
      </c>
    </row>
    <row r="113" spans="1:6" x14ac:dyDescent="0.25">
      <c r="A113" s="6"/>
      <c r="B113" s="3" t="s">
        <v>84</v>
      </c>
      <c r="C113" s="1" t="s">
        <v>15</v>
      </c>
      <c r="D113" s="8">
        <f>SUM(D29:D61)+SUM(D64:D71)+SUM(D73:D78)+SUM(D80:D81)+SUM(D83:D88)+SUM(D90:D91)+SUM(D93:D98)+SUM(D100:D103)+SUM(D105:D108)+SUM(D110:D112)</f>
        <v>815212.0875372442</v>
      </c>
      <c r="E113" s="24">
        <f t="shared" ref="E113:F113" si="10">SUM(E29:E61)+SUM(E64:E71)+SUM(E73:E78)+SUM(E80:E81)+SUM(E83:E88)+SUM(E90:E91)+SUM(E93:E98)+SUM(E100:E103)+SUM(E105:E108)+SUM(E110:E112)</f>
        <v>16.723451412500001</v>
      </c>
      <c r="F113" s="24">
        <f t="shared" si="10"/>
        <v>17.750271329227498</v>
      </c>
    </row>
    <row r="114" spans="1:6" x14ac:dyDescent="0.25">
      <c r="A114" s="38" t="s">
        <v>85</v>
      </c>
      <c r="B114" s="38"/>
      <c r="C114" s="38"/>
      <c r="D114" s="38"/>
    </row>
    <row r="115" spans="1:6" x14ac:dyDescent="0.25">
      <c r="A115" s="6" t="s">
        <v>253</v>
      </c>
      <c r="B115" s="1" t="s">
        <v>87</v>
      </c>
      <c r="C115" s="1" t="s">
        <v>88</v>
      </c>
      <c r="D115" s="1">
        <v>2</v>
      </c>
    </row>
    <row r="116" spans="1:6" x14ac:dyDescent="0.25">
      <c r="A116" s="6" t="s">
        <v>254</v>
      </c>
      <c r="B116" s="1" t="s">
        <v>90</v>
      </c>
      <c r="C116" s="1" t="s">
        <v>88</v>
      </c>
      <c r="D116" s="1">
        <v>2</v>
      </c>
    </row>
    <row r="117" spans="1:6" x14ac:dyDescent="0.25">
      <c r="A117" s="6" t="s">
        <v>255</v>
      </c>
      <c r="B117" s="1" t="s">
        <v>91</v>
      </c>
      <c r="C117" s="1" t="s">
        <v>88</v>
      </c>
      <c r="D117" s="1">
        <v>0</v>
      </c>
    </row>
    <row r="118" spans="1:6" x14ac:dyDescent="0.25">
      <c r="A118" s="6" t="s">
        <v>256</v>
      </c>
      <c r="B118" s="1" t="s">
        <v>92</v>
      </c>
      <c r="C118" s="1" t="s">
        <v>15</v>
      </c>
      <c r="D118" s="1">
        <v>-14756.28</v>
      </c>
    </row>
    <row r="119" spans="1:6" x14ac:dyDescent="0.25">
      <c r="A119" s="38" t="s">
        <v>93</v>
      </c>
      <c r="B119" s="38"/>
      <c r="C119" s="38"/>
      <c r="D119" s="38"/>
    </row>
    <row r="120" spans="1:6" x14ac:dyDescent="0.25">
      <c r="A120" s="6" t="s">
        <v>257</v>
      </c>
      <c r="B120" s="1" t="s">
        <v>14</v>
      </c>
      <c r="C120" s="1" t="s">
        <v>15</v>
      </c>
      <c r="D120" s="1">
        <v>0</v>
      </c>
    </row>
    <row r="121" spans="1:6" x14ac:dyDescent="0.25">
      <c r="A121" s="6" t="s">
        <v>258</v>
      </c>
      <c r="B121" s="1" t="s">
        <v>17</v>
      </c>
      <c r="C121" s="1" t="s">
        <v>15</v>
      </c>
      <c r="D121" s="1">
        <v>0</v>
      </c>
    </row>
    <row r="122" spans="1:6" x14ac:dyDescent="0.25">
      <c r="A122" s="6" t="s">
        <v>259</v>
      </c>
      <c r="B122" s="1" t="s">
        <v>19</v>
      </c>
      <c r="C122" s="1" t="s">
        <v>15</v>
      </c>
      <c r="D122" s="1">
        <v>0</v>
      </c>
    </row>
    <row r="123" spans="1:6" x14ac:dyDescent="0.25">
      <c r="A123" s="6" t="s">
        <v>260</v>
      </c>
      <c r="B123" s="1" t="s">
        <v>43</v>
      </c>
      <c r="C123" s="1" t="s">
        <v>15</v>
      </c>
      <c r="D123" s="1">
        <v>0</v>
      </c>
    </row>
    <row r="124" spans="1:6" x14ac:dyDescent="0.25">
      <c r="A124" s="6" t="s">
        <v>261</v>
      </c>
      <c r="B124" s="1" t="s">
        <v>94</v>
      </c>
      <c r="C124" s="1" t="s">
        <v>15</v>
      </c>
      <c r="D124" s="1">
        <v>0</v>
      </c>
    </row>
    <row r="125" spans="1:6" x14ac:dyDescent="0.25">
      <c r="A125" s="6" t="s">
        <v>262</v>
      </c>
      <c r="B125" s="1" t="s">
        <v>47</v>
      </c>
      <c r="C125" s="1" t="s">
        <v>15</v>
      </c>
      <c r="D125" s="1">
        <v>0</v>
      </c>
    </row>
    <row r="126" spans="1:6" x14ac:dyDescent="0.25">
      <c r="A126" s="38" t="s">
        <v>95</v>
      </c>
      <c r="B126" s="38"/>
      <c r="C126" s="38"/>
      <c r="D126" s="38"/>
      <c r="E126" s="7"/>
    </row>
    <row r="127" spans="1:6" x14ac:dyDescent="0.25">
      <c r="A127" s="6" t="s">
        <v>263</v>
      </c>
      <c r="B127" s="1" t="s">
        <v>87</v>
      </c>
      <c r="C127" s="1" t="s">
        <v>88</v>
      </c>
      <c r="D127" s="1">
        <v>0</v>
      </c>
    </row>
    <row r="128" spans="1:6" x14ac:dyDescent="0.25">
      <c r="A128" s="6" t="s">
        <v>264</v>
      </c>
      <c r="B128" s="1" t="s">
        <v>90</v>
      </c>
      <c r="C128" s="1" t="s">
        <v>88</v>
      </c>
      <c r="D128" s="1">
        <v>0</v>
      </c>
    </row>
    <row r="129" spans="1:4" x14ac:dyDescent="0.25">
      <c r="A129" s="6" t="s">
        <v>265</v>
      </c>
      <c r="B129" s="1" t="s">
        <v>96</v>
      </c>
      <c r="C129" s="1" t="s">
        <v>88</v>
      </c>
      <c r="D129" s="1">
        <v>0</v>
      </c>
    </row>
    <row r="130" spans="1:4" x14ac:dyDescent="0.25">
      <c r="A130" s="6" t="s">
        <v>266</v>
      </c>
      <c r="B130" s="1" t="s">
        <v>92</v>
      </c>
      <c r="C130" s="1" t="s">
        <v>15</v>
      </c>
      <c r="D130" s="1">
        <v>0</v>
      </c>
    </row>
    <row r="131" spans="1:4" x14ac:dyDescent="0.25">
      <c r="A131" s="38" t="s">
        <v>97</v>
      </c>
      <c r="B131" s="38"/>
      <c r="C131" s="38"/>
      <c r="D131" s="38"/>
    </row>
    <row r="132" spans="1:4" x14ac:dyDescent="0.25">
      <c r="A132" s="6" t="s">
        <v>267</v>
      </c>
      <c r="B132" s="1" t="s">
        <v>98</v>
      </c>
      <c r="C132" s="1" t="s">
        <v>88</v>
      </c>
      <c r="D132" s="1">
        <v>26</v>
      </c>
    </row>
    <row r="133" spans="1:4" x14ac:dyDescent="0.25">
      <c r="A133" s="6" t="s">
        <v>268</v>
      </c>
      <c r="B133" s="1" t="s">
        <v>99</v>
      </c>
      <c r="C133" s="1" t="s">
        <v>88</v>
      </c>
      <c r="D133" s="1">
        <v>1</v>
      </c>
    </row>
    <row r="134" spans="1:4" ht="31.5" x14ac:dyDescent="0.25">
      <c r="A134" s="6" t="s">
        <v>269</v>
      </c>
      <c r="B134" s="1" t="s">
        <v>100</v>
      </c>
      <c r="C134" s="1" t="s">
        <v>15</v>
      </c>
      <c r="D134" s="1">
        <v>113100</v>
      </c>
    </row>
  </sheetData>
  <sheetProtection password="CC29" sheet="1" objects="1" scenarios="1" selectLockedCells="1" selectUnlockedCells="1"/>
  <mergeCells count="9">
    <mergeCell ref="A126:D126"/>
    <mergeCell ref="A131:D131"/>
    <mergeCell ref="E27:E28"/>
    <mergeCell ref="F27:F28"/>
    <mergeCell ref="A2:D2"/>
    <mergeCell ref="A8:D8"/>
    <mergeCell ref="A26:D26"/>
    <mergeCell ref="A114:D114"/>
    <mergeCell ref="A119:D119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2022-03-27T18:23:09Z</dcterms:modified>
</cp:coreProperties>
</file>