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  <externalReference r:id="rId6"/>
  </externalReferences>
  <definedNames>
    <definedName name="_xlnm.Print_Area" localSheetId="0">Лист1!$A$1:$D$113</definedName>
  </definedNames>
  <calcPr calcId="162913"/>
</workbook>
</file>

<file path=xl/calcChain.xml><?xml version="1.0" encoding="utf-8"?>
<calcChain xmlns="http://schemas.openxmlformats.org/spreadsheetml/2006/main">
  <c r="D91" i="1" l="1"/>
  <c r="D90" i="1"/>
  <c r="D89" i="1"/>
  <c r="D87" i="1"/>
  <c r="D86" i="1"/>
  <c r="D85" i="1"/>
  <c r="D83" i="1"/>
  <c r="D82" i="1"/>
  <c r="D81" i="1"/>
  <c r="D80" i="1"/>
  <c r="D79" i="1"/>
  <c r="D77" i="1"/>
  <c r="D76" i="1"/>
  <c r="D75" i="1"/>
  <c r="D73" i="1"/>
  <c r="D72" i="1"/>
  <c r="D70" i="1"/>
  <c r="D69" i="1"/>
  <c r="D68" i="1"/>
  <c r="D67" i="1"/>
  <c r="D66" i="1"/>
  <c r="D65" i="1"/>
  <c r="D63" i="1"/>
  <c r="D62" i="1"/>
  <c r="D61" i="1"/>
  <c r="D60" i="1"/>
  <c r="D59" i="1"/>
  <c r="D58" i="1"/>
  <c r="D57" i="1"/>
  <c r="D56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29" i="1"/>
  <c r="D15" i="1"/>
  <c r="D14" i="1"/>
  <c r="D13" i="1"/>
  <c r="D11" i="1"/>
  <c r="D10" i="1"/>
  <c r="D9" i="1"/>
  <c r="F92" i="1" l="1"/>
  <c r="E92" i="1"/>
  <c r="D92" i="1" l="1"/>
  <c r="D23" i="1"/>
  <c r="D12" i="1" l="1"/>
  <c r="D17" i="1" s="1"/>
  <c r="D16" i="1" s="1"/>
  <c r="D22" i="1" l="1"/>
  <c r="F16" i="1"/>
  <c r="E25" i="1" s="1"/>
  <c r="D24" i="1"/>
</calcChain>
</file>

<file path=xl/sharedStrings.xml><?xml version="1.0" encoding="utf-8"?>
<sst xmlns="http://schemas.openxmlformats.org/spreadsheetml/2006/main" count="350" uniqueCount="236">
  <si>
    <t>площадь</t>
  </si>
  <si>
    <t>№ п/п</t>
  </si>
  <si>
    <t>Наименование параметра</t>
  </si>
  <si>
    <t>Единица измерения</t>
  </si>
  <si>
    <t>Информация</t>
  </si>
  <si>
    <t>1.</t>
  </si>
  <si>
    <t>Дата заполнения/внесения изменений</t>
  </si>
  <si>
    <t>-</t>
  </si>
  <si>
    <t xml:space="preserve">2. </t>
  </si>
  <si>
    <t>Дата начала отчетного периода</t>
  </si>
  <si>
    <t>3.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</si>
  <si>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</si>
  <si>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</si>
  <si>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</si>
  <si>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</si>
  <si>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</si>
  <si>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</si>
  <si>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</si>
  <si>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</si>
  <si>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</si>
  <si>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</si>
  <si>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</si>
  <si>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</si>
  <si>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 xml:space="preserve">     - за содержание дома</t>
  </si>
  <si>
    <t>9.</t>
  </si>
  <si>
    <t xml:space="preserve">     - за текущий ремонт</t>
  </si>
  <si>
    <t>10.</t>
  </si>
  <si>
    <t xml:space="preserve">     - за услуги управления</t>
  </si>
  <si>
    <t>11.</t>
  </si>
  <si>
    <t>Получено денежных средств, в т.ч.:</t>
  </si>
  <si>
    <t>12.</t>
  </si>
  <si>
    <t xml:space="preserve">     - денежных средств от собственников/нанимателей помещений</t>
  </si>
  <si>
    <t>13.</t>
  </si>
  <si>
    <t xml:space="preserve">     - целевых взносов от собственников/нанимателей помещений</t>
  </si>
  <si>
    <t>14.</t>
  </si>
  <si>
    <t xml:space="preserve">     - субсидий</t>
  </si>
  <si>
    <t>15.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</si>
  <si>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</si>
  <si>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</si>
  <si>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</si>
  <si>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</si>
  <si>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</si>
  <si>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</si>
  <si>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</si>
  <si>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</si>
  <si>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</si>
  <si>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</si>
  <si>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</si>
  <si>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</si>
  <si>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21.1</t>
  </si>
  <si>
    <t xml:space="preserve">Наименование работ (услуг) </t>
  </si>
  <si>
    <t>23.1</t>
  </si>
  <si>
    <t>24.1</t>
  </si>
  <si>
    <t>круглосуточно</t>
  </si>
  <si>
    <t>25.1</t>
  </si>
  <si>
    <t>26.1</t>
  </si>
  <si>
    <t>21.2</t>
  </si>
  <si>
    <t>22.2.1</t>
  </si>
  <si>
    <t>1 раз в месяц</t>
  </si>
  <si>
    <t>2 раза в год</t>
  </si>
  <si>
    <t>1 раз в неделю</t>
  </si>
  <si>
    <t>6 раз в неделю</t>
  </si>
  <si>
    <t>1 раз в год</t>
  </si>
  <si>
    <t>21.3</t>
  </si>
  <si>
    <t>24.3</t>
  </si>
  <si>
    <t>25.3</t>
  </si>
  <si>
    <t>26.3</t>
  </si>
  <si>
    <t>21.7</t>
  </si>
  <si>
    <t>Управление МКД</t>
  </si>
  <si>
    <t>21.8</t>
  </si>
  <si>
    <t>21.9</t>
  </si>
  <si>
    <t>2 раза в неделю</t>
  </si>
  <si>
    <t>Дезинсекция МОП</t>
  </si>
  <si>
    <t>Дератизация МОП</t>
  </si>
  <si>
    <t>Сдвигание свежевыпавшего снега (уборка асфальта после снегопада)</t>
  </si>
  <si>
    <t>5 раз в неделю</t>
  </si>
  <si>
    <t>3 раза в неделю</t>
  </si>
  <si>
    <t>Очистка придомовой территории от наледи и льда</t>
  </si>
  <si>
    <t>Покос травы на земельном участке</t>
  </si>
  <si>
    <t>Очистка МОП МКД от мусора</t>
  </si>
  <si>
    <t>Ремонт системы отопления</t>
  </si>
  <si>
    <t>Содержание и ремонт систем водоотвода</t>
  </si>
  <si>
    <t>Ремонт стен (наружные поверхности)</t>
  </si>
  <si>
    <t>Ремонт кровли</t>
  </si>
  <si>
    <t>Итого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</si>
  <si>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</si>
  <si>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</si>
  <si>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</si>
  <si>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</si>
  <si>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</si>
  <si>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</si>
  <si>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</si>
  <si>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</si>
  <si>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</si>
  <si>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</si>
  <si>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</si>
  <si>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</si>
  <si>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ВСЕГДА И ВЕЗДЕ  0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</si>
  <si>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</si>
  <si>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</si>
  <si>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</si>
  <si>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</si>
  <si>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</si>
  <si>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</si>
  <si>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</si>
  <si>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</si>
  <si>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</si>
  <si>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</si>
  <si>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</si>
  <si>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</si>
  <si>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</si>
  <si>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</si>
  <si>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</si>
  <si>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ЯРЛЫКОВА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</si>
  <si>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</si>
  <si>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</si>
  <si>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</si>
  <si>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</si>
  <si>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Мехуборка (асфальт) в зимний период</t>
  </si>
  <si>
    <t>экономист</t>
  </si>
  <si>
    <t>31.03.2021 г.</t>
  </si>
  <si>
    <t>21.4</t>
  </si>
  <si>
    <t>25.4</t>
  </si>
  <si>
    <t>21.5</t>
  </si>
  <si>
    <t>25.5</t>
  </si>
  <si>
    <t>21.6</t>
  </si>
  <si>
    <t>25.6</t>
  </si>
  <si>
    <t>21.10</t>
  </si>
  <si>
    <t>Отчет об исполнении управляющей организацией ООО "ГУК "Привокзальная" договора оказания услуг выполнения работ за 2021 год                                                                                по дому №5  ул. Гагарина в  г. Липецке</t>
  </si>
  <si>
    <t>01.01.2021 г.</t>
  </si>
  <si>
    <t>31.12.2021 г.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</si>
  <si>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</si>
  <si>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</si>
  <si>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</si>
  <si>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</si>
  <si>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</si>
  <si>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</si>
  <si>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</si>
  <si>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</si>
  <si>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</si>
  <si>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</si>
  <si>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</si>
  <si>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21.11</t>
  </si>
  <si>
    <t>Ремонт, восстановление полов  помещений общего пользования</t>
  </si>
  <si>
    <t>21.12</t>
  </si>
  <si>
    <t>Ремонт и укрепление входных дверей в помещениях общего пользования</t>
  </si>
  <si>
    <t>21.13</t>
  </si>
  <si>
    <t>Замена разбитых стёкол, окон и дверей в помещениях общего пользования</t>
  </si>
  <si>
    <t>21.14</t>
  </si>
  <si>
    <t>Ремонт внутридомовых сетей водоснабжения</t>
  </si>
  <si>
    <t>21.15</t>
  </si>
  <si>
    <t>Ремонт внутридомовых сетей канализации</t>
  </si>
  <si>
    <t>21.16</t>
  </si>
  <si>
    <t>Промывка, регулировка и консервация системы отопления</t>
  </si>
  <si>
    <t>21.17</t>
  </si>
  <si>
    <t>21.18</t>
  </si>
  <si>
    <t>Ремонт, замена внутридомовых электрических сетей мест общего пользования</t>
  </si>
  <si>
    <t>21.19</t>
  </si>
  <si>
    <t>Ремонт общедомовых приборов учета системы электроснабжения</t>
  </si>
  <si>
    <t>21.20</t>
  </si>
  <si>
    <t>Ремонт, замена внутридомового электрооборудования общего пользования</t>
  </si>
  <si>
    <t>21.21</t>
  </si>
  <si>
    <t>Ремонт, замена осветительных установок помещений общего пользования</t>
  </si>
  <si>
    <t>21.22</t>
  </si>
  <si>
    <t>Ремонт контейнерных площадок</t>
  </si>
  <si>
    <t>21.23</t>
  </si>
  <si>
    <t>Объекты внешнего благоустройства (асфальтирование, зелёные насаждения)</t>
  </si>
  <si>
    <t>21.24</t>
  </si>
  <si>
    <t>Содержание систем внутридомового газового оборудования</t>
  </si>
  <si>
    <t>по графику</t>
  </si>
  <si>
    <t>21.25</t>
  </si>
  <si>
    <t>Ремонт и обслуживание кол.приборов учета хол.воды</t>
  </si>
  <si>
    <t>22.</t>
  </si>
  <si>
    <t xml:space="preserve">          Уборка дворовой территории</t>
  </si>
  <si>
    <t>22.1.1</t>
  </si>
  <si>
    <t xml:space="preserve">              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</si>
  <si>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</si>
  <si>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</si>
  <si>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</si>
  <si>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</si>
  <si>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</si>
  <si>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</si>
  <si>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</si>
  <si>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</si>
  <si>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</si>
  <si>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</si>
  <si>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</si>
  <si>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</si>
  <si>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</si>
  <si>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</si>
  <si>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</si>
  <si>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</si>
  <si>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</si>
  <si>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</si>
  <si>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</si>
  <si>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</si>
  <si>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</si>
  <si>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</si>
  <si>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</si>
  <si>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</si>
  <si>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</si>
  <si>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</si>
  <si>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</si>
  <si>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</si>
  <si>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</si>
  <si>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4 раза в год</t>
  </si>
  <si>
    <t>23.2</t>
  </si>
  <si>
    <t>24.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</si>
  <si>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</si>
  <si>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</si>
  <si>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год,кухня-2 р. в год</t>
  </si>
  <si>
    <t>24.2</t>
  </si>
  <si>
    <t>Проведение техосмотров и устранение незначит. неисправн. Дымоудаления</t>
  </si>
  <si>
    <t>Ремонт вентиляционных (дымовых) каналов</t>
  </si>
  <si>
    <t>25.</t>
  </si>
  <si>
    <t xml:space="preserve">          Содержание лестничных клеток</t>
  </si>
  <si>
    <t>Влажное подметание лестничных площадок и маршей 1-го этажа</t>
  </si>
  <si>
    <t>25.2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</si>
  <si>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</si>
  <si>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</si>
  <si>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</si>
  <si>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</si>
  <si>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</si>
  <si>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>25.6.1</t>
  </si>
  <si>
    <t xml:space="preserve">     двери</t>
  </si>
  <si>
    <t>25.6.2</t>
  </si>
  <si>
    <t>25.6.3</t>
  </si>
  <si>
    <t xml:space="preserve">     перила</t>
  </si>
  <si>
    <t>26.</t>
  </si>
  <si>
    <t xml:space="preserve">         Прочие работы и услуги</t>
  </si>
  <si>
    <t>Аварийное обслуживание</t>
  </si>
  <si>
    <t>26.2</t>
  </si>
  <si>
    <t>Начисление платы, РКО, регистрационный учёт граждан</t>
  </si>
  <si>
    <t xml:space="preserve">     почтовые ящики</t>
  </si>
  <si>
    <t>01.07.21-31.12.21</t>
  </si>
  <si>
    <t>01.01.21-30.06.21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</si>
</sst>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0.0000"/>
  </numFmts>
  <fonts count="9" x14ac:knownFonts="1">
    <font>
      <sz val="11"/>
      <color theme="1"/>
      <name val="Calibri"/>
      <family val="2"/>
      <charset val="204"/>
      <scheme val="minor"/>
    </font>
    <font>
      <sz val="12"/>
      <color theme="1" tint="4.9989318521683403E-2"/>
      <name val="Times New Roman"/>
      <family val="1"/>
      <charset val="204"/>
    </font>
    <font>
      <b/>
      <sz val="12"/>
      <color theme="1" tint="4.9989318521683403E-2"/>
      <name val="Times New Roman"/>
      <family val="1"/>
      <charset val="204"/>
    </font>
    <font>
      <sz val="11"/>
      <color theme="1" tint="4.9989318521683403E-2"/>
      <name val="Calibri"/>
      <family val="2"/>
      <charset val="204"/>
    </font>
    <font>
      <b/>
      <sz val="11"/>
      <color theme="1" tint="4.9989318521683403E-2"/>
      <name val="Calibri"/>
      <family val="2"/>
      <charset val="204"/>
    </font>
    <font>
      <sz val="12"/>
      <color theme="1" tint="4.9989318521683403E-2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/>
    <xf numFmtId="49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center"/>
    </xf>
    <xf numFmtId="4" fontId="1" fillId="0" borderId="2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/>
    <xf numFmtId="165" fontId="8" fillId="0" borderId="1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/>
    <xf numFmtId="165" fontId="7" fillId="0" borderId="1" xfId="0" applyNumberFormat="1" applyFont="1" applyFill="1" applyBorder="1" applyAlignment="1">
      <alignment vertical="center"/>
    </xf>
    <xf numFmtId="165" fontId="8" fillId="0" borderId="1" xfId="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43;&#1059;&#1050;%202018%20&#1079;&#1072;&#1087;&#1086;&#1083;&#1085;&#1077;&#1085;&#1085;&#1099;&#1081;%2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20/&#1043;&#1059;&#1050;/&#1053;&#1077;&#1087;&#1086;&#1089;&#1088;&#1077;&#1076;&#1089;&#1090;&#1074;&#1077;&#1085;&#1085;&#1099;&#1081;%202020/&#1091;&#1083;.&#1043;&#1072;&#1075;&#1072;&#1088;&#1080;&#1085;&#1072;,%20&#1076;.5%2020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21/&#1050;&#1086;&#1087;&#1080;&#1103;%20&#1058;&#1072;&#1088;&#1080;&#1092;%20&#1075;&#1086;&#1076;%20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 Управл"/>
      <sheetName val="2018 непоср."/>
    </sheetNames>
    <sheetDataSet>
      <sheetData sheetId="0">
        <row r="62">
          <cell r="W62">
            <v>731.47</v>
          </cell>
        </row>
      </sheetData>
      <sheetData sheetId="1">
        <row r="6">
          <cell r="I6">
            <v>0</v>
          </cell>
        </row>
        <row r="18">
          <cell r="I18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3">
          <cell r="D23">
            <v>0</v>
          </cell>
        </row>
        <row r="24">
          <cell r="D24">
            <v>-177852.00131231447</v>
          </cell>
        </row>
        <row r="25">
          <cell r="D25">
            <v>20902.3</v>
          </cell>
        </row>
      </sheetData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УК 2021"/>
      <sheetName val="ГУК 2020"/>
      <sheetName val="4 Пятилетка 5 с 01.04.2020"/>
      <sheetName val="Желябова 4 с 01.07.2021"/>
      <sheetName val="УК 2021"/>
      <sheetName val="УК 2020"/>
      <sheetName val="Лист2"/>
      <sheetName val="ГУК 2019"/>
      <sheetName val="УК 2019"/>
      <sheetName val="Кротевича 5"/>
      <sheetName val="Плеханова 3 с 01.09.18"/>
      <sheetName val="Зегеля 21а"/>
      <sheetName val="Зегеля 21а СТОЯНКА"/>
      <sheetName val="Зегеля 21а с 01.10.2021"/>
      <sheetName val="Плеханова 3 с 01.05.2020"/>
      <sheetName val="Шкатова 4 с 01.04.2021"/>
      <sheetName val="Шкатова 4 с 01.04.2020"/>
      <sheetName val="Плеханова  3, с 01.05.2021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0">
        <row r="123">
          <cell r="GU123">
            <v>13584.240812764716</v>
          </cell>
        </row>
        <row r="124">
          <cell r="GU124">
            <v>15097.864934724093</v>
          </cell>
        </row>
        <row r="125">
          <cell r="GU125">
            <v>3434.0805812273397</v>
          </cell>
        </row>
      </sheetData>
      <sheetData sheetId="1">
        <row r="123">
          <cell r="GU123">
            <v>12798.417950598001</v>
          </cell>
        </row>
        <row r="124">
          <cell r="GU124">
            <v>14224.468584818997</v>
          </cell>
        </row>
        <row r="125">
          <cell r="GU125">
            <v>3235.4254581000005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3"/>
  <sheetViews>
    <sheetView tabSelected="1" view="pageBreakPreview" zoomScaleNormal="90" zoomScaleSheetLayoutView="100" workbookViewId="0">
      <selection activeCell="M6" sqref="M6"/>
    </sheetView>
  </sheetViews>
  <sheetFormatPr defaultRowHeight="15.75" x14ac:dyDescent="0.25"/>
  <cols>
    <col min="1" max="1" width="9.140625" style="12"/>
    <col min="2" max="2" width="62.42578125" style="11" customWidth="1"/>
    <col min="3" max="3" width="26.85546875" style="11" customWidth="1"/>
    <col min="4" max="4" width="62.7109375" style="11" customWidth="1"/>
    <col min="5" max="5" width="21.140625" style="11" hidden="1" customWidth="1"/>
    <col min="6" max="6" width="17.85546875" style="11" hidden="1" customWidth="1"/>
    <col min="7" max="12" width="9.140625" style="11" hidden="1" customWidth="1"/>
    <col min="13" max="15" width="9.140625" style="11" customWidth="1"/>
    <col min="16" max="22" width="9.140625" style="11"/>
    <col min="23" max="257" width="9.140625" style="2"/>
    <col min="258" max="258" width="62.42578125" style="2" customWidth="1"/>
    <col min="259" max="259" width="24.28515625" style="2" customWidth="1"/>
    <col min="260" max="260" width="62.7109375" style="2" customWidth="1"/>
    <col min="261" max="262" width="0" style="2" hidden="1" customWidth="1"/>
    <col min="263" max="513" width="9.140625" style="2"/>
    <col min="514" max="514" width="62.42578125" style="2" customWidth="1"/>
    <col min="515" max="515" width="24.28515625" style="2" customWidth="1"/>
    <col min="516" max="516" width="62.7109375" style="2" customWidth="1"/>
    <col min="517" max="518" width="0" style="2" hidden="1" customWidth="1"/>
    <col min="519" max="769" width="9.140625" style="2"/>
    <col min="770" max="770" width="62.42578125" style="2" customWidth="1"/>
    <col min="771" max="771" width="24.28515625" style="2" customWidth="1"/>
    <col min="772" max="772" width="62.7109375" style="2" customWidth="1"/>
    <col min="773" max="774" width="0" style="2" hidden="1" customWidth="1"/>
    <col min="775" max="1025" width="9.140625" style="2"/>
    <col min="1026" max="1026" width="62.42578125" style="2" customWidth="1"/>
    <col min="1027" max="1027" width="24.28515625" style="2" customWidth="1"/>
    <col min="1028" max="1028" width="62.7109375" style="2" customWidth="1"/>
    <col min="1029" max="1030" width="0" style="2" hidden="1" customWidth="1"/>
    <col min="1031" max="1281" width="9.140625" style="2"/>
    <col min="1282" max="1282" width="62.42578125" style="2" customWidth="1"/>
    <col min="1283" max="1283" width="24.28515625" style="2" customWidth="1"/>
    <col min="1284" max="1284" width="62.7109375" style="2" customWidth="1"/>
    <col min="1285" max="1286" width="0" style="2" hidden="1" customWidth="1"/>
    <col min="1287" max="1537" width="9.140625" style="2"/>
    <col min="1538" max="1538" width="62.42578125" style="2" customWidth="1"/>
    <col min="1539" max="1539" width="24.28515625" style="2" customWidth="1"/>
    <col min="1540" max="1540" width="62.7109375" style="2" customWidth="1"/>
    <col min="1541" max="1542" width="0" style="2" hidden="1" customWidth="1"/>
    <col min="1543" max="1793" width="9.140625" style="2"/>
    <col min="1794" max="1794" width="62.42578125" style="2" customWidth="1"/>
    <col min="1795" max="1795" width="24.28515625" style="2" customWidth="1"/>
    <col min="1796" max="1796" width="62.7109375" style="2" customWidth="1"/>
    <col min="1797" max="1798" width="0" style="2" hidden="1" customWidth="1"/>
    <col min="1799" max="2049" width="9.140625" style="2"/>
    <col min="2050" max="2050" width="62.42578125" style="2" customWidth="1"/>
    <col min="2051" max="2051" width="24.28515625" style="2" customWidth="1"/>
    <col min="2052" max="2052" width="62.7109375" style="2" customWidth="1"/>
    <col min="2053" max="2054" width="0" style="2" hidden="1" customWidth="1"/>
    <col min="2055" max="2305" width="9.140625" style="2"/>
    <col min="2306" max="2306" width="62.42578125" style="2" customWidth="1"/>
    <col min="2307" max="2307" width="24.28515625" style="2" customWidth="1"/>
    <col min="2308" max="2308" width="62.7109375" style="2" customWidth="1"/>
    <col min="2309" max="2310" width="0" style="2" hidden="1" customWidth="1"/>
    <col min="2311" max="2561" width="9.140625" style="2"/>
    <col min="2562" max="2562" width="62.42578125" style="2" customWidth="1"/>
    <col min="2563" max="2563" width="24.28515625" style="2" customWidth="1"/>
    <col min="2564" max="2564" width="62.7109375" style="2" customWidth="1"/>
    <col min="2565" max="2566" width="0" style="2" hidden="1" customWidth="1"/>
    <col min="2567" max="2817" width="9.140625" style="2"/>
    <col min="2818" max="2818" width="62.42578125" style="2" customWidth="1"/>
    <col min="2819" max="2819" width="24.28515625" style="2" customWidth="1"/>
    <col min="2820" max="2820" width="62.7109375" style="2" customWidth="1"/>
    <col min="2821" max="2822" width="0" style="2" hidden="1" customWidth="1"/>
    <col min="2823" max="3073" width="9.140625" style="2"/>
    <col min="3074" max="3074" width="62.42578125" style="2" customWidth="1"/>
    <col min="3075" max="3075" width="24.28515625" style="2" customWidth="1"/>
    <col min="3076" max="3076" width="62.7109375" style="2" customWidth="1"/>
    <col min="3077" max="3078" width="0" style="2" hidden="1" customWidth="1"/>
    <col min="3079" max="3329" width="9.140625" style="2"/>
    <col min="3330" max="3330" width="62.42578125" style="2" customWidth="1"/>
    <col min="3331" max="3331" width="24.28515625" style="2" customWidth="1"/>
    <col min="3332" max="3332" width="62.7109375" style="2" customWidth="1"/>
    <col min="3333" max="3334" width="0" style="2" hidden="1" customWidth="1"/>
    <col min="3335" max="3585" width="9.140625" style="2"/>
    <col min="3586" max="3586" width="62.42578125" style="2" customWidth="1"/>
    <col min="3587" max="3587" width="24.28515625" style="2" customWidth="1"/>
    <col min="3588" max="3588" width="62.7109375" style="2" customWidth="1"/>
    <col min="3589" max="3590" width="0" style="2" hidden="1" customWidth="1"/>
    <col min="3591" max="3841" width="9.140625" style="2"/>
    <col min="3842" max="3842" width="62.42578125" style="2" customWidth="1"/>
    <col min="3843" max="3843" width="24.28515625" style="2" customWidth="1"/>
    <col min="3844" max="3844" width="62.7109375" style="2" customWidth="1"/>
    <col min="3845" max="3846" width="0" style="2" hidden="1" customWidth="1"/>
    <col min="3847" max="4097" width="9.140625" style="2"/>
    <col min="4098" max="4098" width="62.42578125" style="2" customWidth="1"/>
    <col min="4099" max="4099" width="24.28515625" style="2" customWidth="1"/>
    <col min="4100" max="4100" width="62.7109375" style="2" customWidth="1"/>
    <col min="4101" max="4102" width="0" style="2" hidden="1" customWidth="1"/>
    <col min="4103" max="4353" width="9.140625" style="2"/>
    <col min="4354" max="4354" width="62.42578125" style="2" customWidth="1"/>
    <col min="4355" max="4355" width="24.28515625" style="2" customWidth="1"/>
    <col min="4356" max="4356" width="62.7109375" style="2" customWidth="1"/>
    <col min="4357" max="4358" width="0" style="2" hidden="1" customWidth="1"/>
    <col min="4359" max="4609" width="9.140625" style="2"/>
    <col min="4610" max="4610" width="62.42578125" style="2" customWidth="1"/>
    <col min="4611" max="4611" width="24.28515625" style="2" customWidth="1"/>
    <col min="4612" max="4612" width="62.7109375" style="2" customWidth="1"/>
    <col min="4613" max="4614" width="0" style="2" hidden="1" customWidth="1"/>
    <col min="4615" max="4865" width="9.140625" style="2"/>
    <col min="4866" max="4866" width="62.42578125" style="2" customWidth="1"/>
    <col min="4867" max="4867" width="24.28515625" style="2" customWidth="1"/>
    <col min="4868" max="4868" width="62.7109375" style="2" customWidth="1"/>
    <col min="4869" max="4870" width="0" style="2" hidden="1" customWidth="1"/>
    <col min="4871" max="5121" width="9.140625" style="2"/>
    <col min="5122" max="5122" width="62.42578125" style="2" customWidth="1"/>
    <col min="5123" max="5123" width="24.28515625" style="2" customWidth="1"/>
    <col min="5124" max="5124" width="62.7109375" style="2" customWidth="1"/>
    <col min="5125" max="5126" width="0" style="2" hidden="1" customWidth="1"/>
    <col min="5127" max="5377" width="9.140625" style="2"/>
    <col min="5378" max="5378" width="62.42578125" style="2" customWidth="1"/>
    <col min="5379" max="5379" width="24.28515625" style="2" customWidth="1"/>
    <col min="5380" max="5380" width="62.7109375" style="2" customWidth="1"/>
    <col min="5381" max="5382" width="0" style="2" hidden="1" customWidth="1"/>
    <col min="5383" max="5633" width="9.140625" style="2"/>
    <col min="5634" max="5634" width="62.42578125" style="2" customWidth="1"/>
    <col min="5635" max="5635" width="24.28515625" style="2" customWidth="1"/>
    <col min="5636" max="5636" width="62.7109375" style="2" customWidth="1"/>
    <col min="5637" max="5638" width="0" style="2" hidden="1" customWidth="1"/>
    <col min="5639" max="5889" width="9.140625" style="2"/>
    <col min="5890" max="5890" width="62.42578125" style="2" customWidth="1"/>
    <col min="5891" max="5891" width="24.28515625" style="2" customWidth="1"/>
    <col min="5892" max="5892" width="62.7109375" style="2" customWidth="1"/>
    <col min="5893" max="5894" width="0" style="2" hidden="1" customWidth="1"/>
    <col min="5895" max="6145" width="9.140625" style="2"/>
    <col min="6146" max="6146" width="62.42578125" style="2" customWidth="1"/>
    <col min="6147" max="6147" width="24.28515625" style="2" customWidth="1"/>
    <col min="6148" max="6148" width="62.7109375" style="2" customWidth="1"/>
    <col min="6149" max="6150" width="0" style="2" hidden="1" customWidth="1"/>
    <col min="6151" max="6401" width="9.140625" style="2"/>
    <col min="6402" max="6402" width="62.42578125" style="2" customWidth="1"/>
    <col min="6403" max="6403" width="24.28515625" style="2" customWidth="1"/>
    <col min="6404" max="6404" width="62.7109375" style="2" customWidth="1"/>
    <col min="6405" max="6406" width="0" style="2" hidden="1" customWidth="1"/>
    <col min="6407" max="6657" width="9.140625" style="2"/>
    <col min="6658" max="6658" width="62.42578125" style="2" customWidth="1"/>
    <col min="6659" max="6659" width="24.28515625" style="2" customWidth="1"/>
    <col min="6660" max="6660" width="62.7109375" style="2" customWidth="1"/>
    <col min="6661" max="6662" width="0" style="2" hidden="1" customWidth="1"/>
    <col min="6663" max="6913" width="9.140625" style="2"/>
    <col min="6914" max="6914" width="62.42578125" style="2" customWidth="1"/>
    <col min="6915" max="6915" width="24.28515625" style="2" customWidth="1"/>
    <col min="6916" max="6916" width="62.7109375" style="2" customWidth="1"/>
    <col min="6917" max="6918" width="0" style="2" hidden="1" customWidth="1"/>
    <col min="6919" max="7169" width="9.140625" style="2"/>
    <col min="7170" max="7170" width="62.42578125" style="2" customWidth="1"/>
    <col min="7171" max="7171" width="24.28515625" style="2" customWidth="1"/>
    <col min="7172" max="7172" width="62.7109375" style="2" customWidth="1"/>
    <col min="7173" max="7174" width="0" style="2" hidden="1" customWidth="1"/>
    <col min="7175" max="7425" width="9.140625" style="2"/>
    <col min="7426" max="7426" width="62.42578125" style="2" customWidth="1"/>
    <col min="7427" max="7427" width="24.28515625" style="2" customWidth="1"/>
    <col min="7428" max="7428" width="62.7109375" style="2" customWidth="1"/>
    <col min="7429" max="7430" width="0" style="2" hidden="1" customWidth="1"/>
    <col min="7431" max="7681" width="9.140625" style="2"/>
    <col min="7682" max="7682" width="62.42578125" style="2" customWidth="1"/>
    <col min="7683" max="7683" width="24.28515625" style="2" customWidth="1"/>
    <col min="7684" max="7684" width="62.7109375" style="2" customWidth="1"/>
    <col min="7685" max="7686" width="0" style="2" hidden="1" customWidth="1"/>
    <col min="7687" max="7937" width="9.140625" style="2"/>
    <col min="7938" max="7938" width="62.42578125" style="2" customWidth="1"/>
    <col min="7939" max="7939" width="24.28515625" style="2" customWidth="1"/>
    <col min="7940" max="7940" width="62.7109375" style="2" customWidth="1"/>
    <col min="7941" max="7942" width="0" style="2" hidden="1" customWidth="1"/>
    <col min="7943" max="8193" width="9.140625" style="2"/>
    <col min="8194" max="8194" width="62.42578125" style="2" customWidth="1"/>
    <col min="8195" max="8195" width="24.28515625" style="2" customWidth="1"/>
    <col min="8196" max="8196" width="62.7109375" style="2" customWidth="1"/>
    <col min="8197" max="8198" width="0" style="2" hidden="1" customWidth="1"/>
    <col min="8199" max="8449" width="9.140625" style="2"/>
    <col min="8450" max="8450" width="62.42578125" style="2" customWidth="1"/>
    <col min="8451" max="8451" width="24.28515625" style="2" customWidth="1"/>
    <col min="8452" max="8452" width="62.7109375" style="2" customWidth="1"/>
    <col min="8453" max="8454" width="0" style="2" hidden="1" customWidth="1"/>
    <col min="8455" max="8705" width="9.140625" style="2"/>
    <col min="8706" max="8706" width="62.42578125" style="2" customWidth="1"/>
    <col min="8707" max="8707" width="24.28515625" style="2" customWidth="1"/>
    <col min="8708" max="8708" width="62.7109375" style="2" customWidth="1"/>
    <col min="8709" max="8710" width="0" style="2" hidden="1" customWidth="1"/>
    <col min="8711" max="8961" width="9.140625" style="2"/>
    <col min="8962" max="8962" width="62.42578125" style="2" customWidth="1"/>
    <col min="8963" max="8963" width="24.28515625" style="2" customWidth="1"/>
    <col min="8964" max="8964" width="62.7109375" style="2" customWidth="1"/>
    <col min="8965" max="8966" width="0" style="2" hidden="1" customWidth="1"/>
    <col min="8967" max="9217" width="9.140625" style="2"/>
    <col min="9218" max="9218" width="62.42578125" style="2" customWidth="1"/>
    <col min="9219" max="9219" width="24.28515625" style="2" customWidth="1"/>
    <col min="9220" max="9220" width="62.7109375" style="2" customWidth="1"/>
    <col min="9221" max="9222" width="0" style="2" hidden="1" customWidth="1"/>
    <col min="9223" max="9473" width="9.140625" style="2"/>
    <col min="9474" max="9474" width="62.42578125" style="2" customWidth="1"/>
    <col min="9475" max="9475" width="24.28515625" style="2" customWidth="1"/>
    <col min="9476" max="9476" width="62.7109375" style="2" customWidth="1"/>
    <col min="9477" max="9478" width="0" style="2" hidden="1" customWidth="1"/>
    <col min="9479" max="9729" width="9.140625" style="2"/>
    <col min="9730" max="9730" width="62.42578125" style="2" customWidth="1"/>
    <col min="9731" max="9731" width="24.28515625" style="2" customWidth="1"/>
    <col min="9732" max="9732" width="62.7109375" style="2" customWidth="1"/>
    <col min="9733" max="9734" width="0" style="2" hidden="1" customWidth="1"/>
    <col min="9735" max="9985" width="9.140625" style="2"/>
    <col min="9986" max="9986" width="62.42578125" style="2" customWidth="1"/>
    <col min="9987" max="9987" width="24.28515625" style="2" customWidth="1"/>
    <col min="9988" max="9988" width="62.7109375" style="2" customWidth="1"/>
    <col min="9989" max="9990" width="0" style="2" hidden="1" customWidth="1"/>
    <col min="9991" max="10241" width="9.140625" style="2"/>
    <col min="10242" max="10242" width="62.42578125" style="2" customWidth="1"/>
    <col min="10243" max="10243" width="24.28515625" style="2" customWidth="1"/>
    <col min="10244" max="10244" width="62.7109375" style="2" customWidth="1"/>
    <col min="10245" max="10246" width="0" style="2" hidden="1" customWidth="1"/>
    <col min="10247" max="10497" width="9.140625" style="2"/>
    <col min="10498" max="10498" width="62.42578125" style="2" customWidth="1"/>
    <col min="10499" max="10499" width="24.28515625" style="2" customWidth="1"/>
    <col min="10500" max="10500" width="62.7109375" style="2" customWidth="1"/>
    <col min="10501" max="10502" width="0" style="2" hidden="1" customWidth="1"/>
    <col min="10503" max="10753" width="9.140625" style="2"/>
    <col min="10754" max="10754" width="62.42578125" style="2" customWidth="1"/>
    <col min="10755" max="10755" width="24.28515625" style="2" customWidth="1"/>
    <col min="10756" max="10756" width="62.7109375" style="2" customWidth="1"/>
    <col min="10757" max="10758" width="0" style="2" hidden="1" customWidth="1"/>
    <col min="10759" max="11009" width="9.140625" style="2"/>
    <col min="11010" max="11010" width="62.42578125" style="2" customWidth="1"/>
    <col min="11011" max="11011" width="24.28515625" style="2" customWidth="1"/>
    <col min="11012" max="11012" width="62.7109375" style="2" customWidth="1"/>
    <col min="11013" max="11014" width="0" style="2" hidden="1" customWidth="1"/>
    <col min="11015" max="11265" width="9.140625" style="2"/>
    <col min="11266" max="11266" width="62.42578125" style="2" customWidth="1"/>
    <col min="11267" max="11267" width="24.28515625" style="2" customWidth="1"/>
    <col min="11268" max="11268" width="62.7109375" style="2" customWidth="1"/>
    <col min="11269" max="11270" width="0" style="2" hidden="1" customWidth="1"/>
    <col min="11271" max="11521" width="9.140625" style="2"/>
    <col min="11522" max="11522" width="62.42578125" style="2" customWidth="1"/>
    <col min="11523" max="11523" width="24.28515625" style="2" customWidth="1"/>
    <col min="11524" max="11524" width="62.7109375" style="2" customWidth="1"/>
    <col min="11525" max="11526" width="0" style="2" hidden="1" customWidth="1"/>
    <col min="11527" max="11777" width="9.140625" style="2"/>
    <col min="11778" max="11778" width="62.42578125" style="2" customWidth="1"/>
    <col min="11779" max="11779" width="24.28515625" style="2" customWidth="1"/>
    <col min="11780" max="11780" width="62.7109375" style="2" customWidth="1"/>
    <col min="11781" max="11782" width="0" style="2" hidden="1" customWidth="1"/>
    <col min="11783" max="12033" width="9.140625" style="2"/>
    <col min="12034" max="12034" width="62.42578125" style="2" customWidth="1"/>
    <col min="12035" max="12035" width="24.28515625" style="2" customWidth="1"/>
    <col min="12036" max="12036" width="62.7109375" style="2" customWidth="1"/>
    <col min="12037" max="12038" width="0" style="2" hidden="1" customWidth="1"/>
    <col min="12039" max="12289" width="9.140625" style="2"/>
    <col min="12290" max="12290" width="62.42578125" style="2" customWidth="1"/>
    <col min="12291" max="12291" width="24.28515625" style="2" customWidth="1"/>
    <col min="12292" max="12292" width="62.7109375" style="2" customWidth="1"/>
    <col min="12293" max="12294" width="0" style="2" hidden="1" customWidth="1"/>
    <col min="12295" max="12545" width="9.140625" style="2"/>
    <col min="12546" max="12546" width="62.42578125" style="2" customWidth="1"/>
    <col min="12547" max="12547" width="24.28515625" style="2" customWidth="1"/>
    <col min="12548" max="12548" width="62.7109375" style="2" customWidth="1"/>
    <col min="12549" max="12550" width="0" style="2" hidden="1" customWidth="1"/>
    <col min="12551" max="12801" width="9.140625" style="2"/>
    <col min="12802" max="12802" width="62.42578125" style="2" customWidth="1"/>
    <col min="12803" max="12803" width="24.28515625" style="2" customWidth="1"/>
    <col min="12804" max="12804" width="62.7109375" style="2" customWidth="1"/>
    <col min="12805" max="12806" width="0" style="2" hidden="1" customWidth="1"/>
    <col min="12807" max="13057" width="9.140625" style="2"/>
    <col min="13058" max="13058" width="62.42578125" style="2" customWidth="1"/>
    <col min="13059" max="13059" width="24.28515625" style="2" customWidth="1"/>
    <col min="13060" max="13060" width="62.7109375" style="2" customWidth="1"/>
    <col min="13061" max="13062" width="0" style="2" hidden="1" customWidth="1"/>
    <col min="13063" max="13313" width="9.140625" style="2"/>
    <col min="13314" max="13314" width="62.42578125" style="2" customWidth="1"/>
    <col min="13315" max="13315" width="24.28515625" style="2" customWidth="1"/>
    <col min="13316" max="13316" width="62.7109375" style="2" customWidth="1"/>
    <col min="13317" max="13318" width="0" style="2" hidden="1" customWidth="1"/>
    <col min="13319" max="13569" width="9.140625" style="2"/>
    <col min="13570" max="13570" width="62.42578125" style="2" customWidth="1"/>
    <col min="13571" max="13571" width="24.28515625" style="2" customWidth="1"/>
    <col min="13572" max="13572" width="62.7109375" style="2" customWidth="1"/>
    <col min="13573" max="13574" width="0" style="2" hidden="1" customWidth="1"/>
    <col min="13575" max="13825" width="9.140625" style="2"/>
    <col min="13826" max="13826" width="62.42578125" style="2" customWidth="1"/>
    <col min="13827" max="13827" width="24.28515625" style="2" customWidth="1"/>
    <col min="13828" max="13828" width="62.7109375" style="2" customWidth="1"/>
    <col min="13829" max="13830" width="0" style="2" hidden="1" customWidth="1"/>
    <col min="13831" max="14081" width="9.140625" style="2"/>
    <col min="14082" max="14082" width="62.42578125" style="2" customWidth="1"/>
    <col min="14083" max="14083" width="24.28515625" style="2" customWidth="1"/>
    <col min="14084" max="14084" width="62.7109375" style="2" customWidth="1"/>
    <col min="14085" max="14086" width="0" style="2" hidden="1" customWidth="1"/>
    <col min="14087" max="14337" width="9.140625" style="2"/>
    <col min="14338" max="14338" width="62.42578125" style="2" customWidth="1"/>
    <col min="14339" max="14339" width="24.28515625" style="2" customWidth="1"/>
    <col min="14340" max="14340" width="62.7109375" style="2" customWidth="1"/>
    <col min="14341" max="14342" width="0" style="2" hidden="1" customWidth="1"/>
    <col min="14343" max="14593" width="9.140625" style="2"/>
    <col min="14594" max="14594" width="62.42578125" style="2" customWidth="1"/>
    <col min="14595" max="14595" width="24.28515625" style="2" customWidth="1"/>
    <col min="14596" max="14596" width="62.7109375" style="2" customWidth="1"/>
    <col min="14597" max="14598" width="0" style="2" hidden="1" customWidth="1"/>
    <col min="14599" max="14849" width="9.140625" style="2"/>
    <col min="14850" max="14850" width="62.42578125" style="2" customWidth="1"/>
    <col min="14851" max="14851" width="24.28515625" style="2" customWidth="1"/>
    <col min="14852" max="14852" width="62.7109375" style="2" customWidth="1"/>
    <col min="14853" max="14854" width="0" style="2" hidden="1" customWidth="1"/>
    <col min="14855" max="15105" width="9.140625" style="2"/>
    <col min="15106" max="15106" width="62.42578125" style="2" customWidth="1"/>
    <col min="15107" max="15107" width="24.28515625" style="2" customWidth="1"/>
    <col min="15108" max="15108" width="62.7109375" style="2" customWidth="1"/>
    <col min="15109" max="15110" width="0" style="2" hidden="1" customWidth="1"/>
    <col min="15111" max="15361" width="9.140625" style="2"/>
    <col min="15362" max="15362" width="62.42578125" style="2" customWidth="1"/>
    <col min="15363" max="15363" width="24.28515625" style="2" customWidth="1"/>
    <col min="15364" max="15364" width="62.7109375" style="2" customWidth="1"/>
    <col min="15365" max="15366" width="0" style="2" hidden="1" customWidth="1"/>
    <col min="15367" max="15617" width="9.140625" style="2"/>
    <col min="15618" max="15618" width="62.42578125" style="2" customWidth="1"/>
    <col min="15619" max="15619" width="24.28515625" style="2" customWidth="1"/>
    <col min="15620" max="15620" width="62.7109375" style="2" customWidth="1"/>
    <col min="15621" max="15622" width="0" style="2" hidden="1" customWidth="1"/>
    <col min="15623" max="15873" width="9.140625" style="2"/>
    <col min="15874" max="15874" width="62.42578125" style="2" customWidth="1"/>
    <col min="15875" max="15875" width="24.28515625" style="2" customWidth="1"/>
    <col min="15876" max="15876" width="62.7109375" style="2" customWidth="1"/>
    <col min="15877" max="15878" width="0" style="2" hidden="1" customWidth="1"/>
    <col min="15879" max="16129" width="9.140625" style="2"/>
    <col min="16130" max="16130" width="62.42578125" style="2" customWidth="1"/>
    <col min="16131" max="16131" width="24.28515625" style="2" customWidth="1"/>
    <col min="16132" max="16132" width="62.7109375" style="2" customWidth="1"/>
    <col min="16133" max="16134" width="0" style="2" hidden="1" customWidth="1"/>
    <col min="16135" max="16384" width="9.140625" style="2"/>
  </cols>
  <sheetData>
    <row r="1" spans="1:22" x14ac:dyDescent="0.25">
      <c r="E1" s="11" t="s">
        <v>0</v>
      </c>
    </row>
    <row r="2" spans="1:22" s="5" customFormat="1" ht="33.75" customHeight="1" x14ac:dyDescent="0.25">
      <c r="A2" s="18" t="s">
        <v>128</v>
      </c>
      <c r="B2" s="18"/>
      <c r="C2" s="18"/>
      <c r="D2" s="18"/>
      <c r="E2" s="11">
        <v>418.1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22" x14ac:dyDescent="0.25">
      <c r="A4" s="6" t="s">
        <v>1</v>
      </c>
      <c r="B4" s="1" t="s">
        <v>2</v>
      </c>
      <c r="C4" s="1" t="s">
        <v>3</v>
      </c>
      <c r="D4" s="1" t="s">
        <v>4</v>
      </c>
    </row>
    <row r="5" spans="1:22" x14ac:dyDescent="0.25">
      <c r="A5" s="6" t="s">
        <v>5</v>
      </c>
      <c r="B5" s="1" t="s">
        <v>6</v>
      </c>
      <c r="C5" s="1" t="s">
        <v>7</v>
      </c>
      <c r="D5" s="1" t="s">
        <v>120</v>
      </c>
    </row>
    <row r="6" spans="1:22" x14ac:dyDescent="0.25">
      <c r="A6" s="6" t="s">
        <v>8</v>
      </c>
      <c r="B6" s="1" t="s">
        <v>9</v>
      </c>
      <c r="C6" s="1" t="s">
        <v>7</v>
      </c>
      <c r="D6" s="1" t="s">
        <v>129</v>
      </c>
    </row>
    <row r="7" spans="1:22" x14ac:dyDescent="0.25">
      <c r="A7" s="6" t="s">
        <v>10</v>
      </c>
      <c r="B7" s="1" t="s">
        <v>11</v>
      </c>
      <c r="C7" s="1" t="s">
        <v>7</v>
      </c>
      <c r="D7" s="1" t="s">
        <v>130</v>
      </c>
    </row>
    <row r="8" spans="1:22" ht="42.75" customHeight="1" x14ac:dyDescent="0.25">
      <c r="A8" s="17" t="s">
        <v>12</v>
      </c>
      <c r="B8" s="17"/>
      <c r="C8" s="17"/>
      <c r="D8" s="17"/>
    </row>
    <row r="9" spans="1:22" x14ac:dyDescent="0.25">
      <c r="A9" s="6" t="s">
        <v>13</v>
      </c>
      <c r="B9" s="1" t="s">
        <v>14</v>
      </c>
      <c r="C9" s="1" t="s">
        <v>15</v>
      </c>
      <c r="D9" s="7">
        <f>[2]Лист1!$D$23</f>
        <v>0</v>
      </c>
    </row>
    <row r="10" spans="1:22" x14ac:dyDescent="0.25">
      <c r="A10" s="6" t="s">
        <v>16</v>
      </c>
      <c r="B10" s="1" t="s">
        <v>17</v>
      </c>
      <c r="C10" s="1" t="s">
        <v>15</v>
      </c>
      <c r="D10" s="7">
        <f>[2]Лист1!$D$24</f>
        <v>-177852.00131231447</v>
      </c>
      <c r="F10" s="10"/>
    </row>
    <row r="11" spans="1:22" x14ac:dyDescent="0.25">
      <c r="A11" s="6" t="s">
        <v>18</v>
      </c>
      <c r="B11" s="1" t="s">
        <v>19</v>
      </c>
      <c r="C11" s="1" t="s">
        <v>15</v>
      </c>
      <c r="D11" s="13">
        <f>[2]Лист1!$D$25</f>
        <v>20902.3</v>
      </c>
    </row>
    <row r="12" spans="1:22" ht="31.5" x14ac:dyDescent="0.25">
      <c r="A12" s="6" t="s">
        <v>20</v>
      </c>
      <c r="B12" s="1" t="s">
        <v>21</v>
      </c>
      <c r="C12" s="1" t="s">
        <v>15</v>
      </c>
      <c r="D12" s="7">
        <f>D13+D14+D15</f>
        <v>62374.498322233143</v>
      </c>
    </row>
    <row r="13" spans="1:22" x14ac:dyDescent="0.25">
      <c r="A13" s="6" t="s">
        <v>22</v>
      </c>
      <c r="B13" s="14" t="s">
        <v>23</v>
      </c>
      <c r="C13" s="1" t="s">
        <v>15</v>
      </c>
      <c r="D13" s="7">
        <f>'[3]ГУК 2020'!$GU$124+'[3]ГУК 2021'!$GU$124</f>
        <v>29322.333519543092</v>
      </c>
    </row>
    <row r="14" spans="1:22" x14ac:dyDescent="0.25">
      <c r="A14" s="6" t="s">
        <v>24</v>
      </c>
      <c r="B14" s="14" t="s">
        <v>25</v>
      </c>
      <c r="C14" s="1" t="s">
        <v>15</v>
      </c>
      <c r="D14" s="7">
        <f>'[3]ГУК 2020'!$GU$123+'[3]ГУК 2021'!$GU$123</f>
        <v>26382.658763362717</v>
      </c>
    </row>
    <row r="15" spans="1:22" x14ac:dyDescent="0.25">
      <c r="A15" s="6" t="s">
        <v>26</v>
      </c>
      <c r="B15" s="14" t="s">
        <v>27</v>
      </c>
      <c r="C15" s="1" t="s">
        <v>15</v>
      </c>
      <c r="D15" s="7">
        <f>'[3]ГУК 2020'!$GU$125+'[3]ГУК 2021'!$GU$125</f>
        <v>6669.5060393273397</v>
      </c>
    </row>
    <row r="16" spans="1:22" x14ac:dyDescent="0.25">
      <c r="A16" s="14" t="s">
        <v>28</v>
      </c>
      <c r="B16" s="14" t="s">
        <v>29</v>
      </c>
      <c r="C16" s="14" t="s">
        <v>15</v>
      </c>
      <c r="D16" s="15">
        <f>D17</f>
        <v>52620.388322233142</v>
      </c>
      <c r="E16" s="11">
        <v>52620.39</v>
      </c>
      <c r="F16" s="10">
        <f>D16-E16</f>
        <v>-1.6777668570284732E-3</v>
      </c>
    </row>
    <row r="17" spans="1:22" ht="31.5" x14ac:dyDescent="0.25">
      <c r="A17" s="14" t="s">
        <v>30</v>
      </c>
      <c r="B17" s="14" t="s">
        <v>31</v>
      </c>
      <c r="C17" s="14" t="s">
        <v>15</v>
      </c>
      <c r="D17" s="15">
        <f>D12-D25+D97+D113</f>
        <v>52620.388322233142</v>
      </c>
    </row>
    <row r="18" spans="1:22" ht="31.5" x14ac:dyDescent="0.25">
      <c r="A18" s="14" t="s">
        <v>32</v>
      </c>
      <c r="B18" s="14" t="s">
        <v>33</v>
      </c>
      <c r="C18" s="14" t="s">
        <v>15</v>
      </c>
      <c r="D18" s="15">
        <v>0</v>
      </c>
    </row>
    <row r="19" spans="1:22" x14ac:dyDescent="0.25">
      <c r="A19" s="14" t="s">
        <v>34</v>
      </c>
      <c r="B19" s="14" t="s">
        <v>35</v>
      </c>
      <c r="C19" s="14" t="s">
        <v>15</v>
      </c>
      <c r="D19" s="15">
        <v>0</v>
      </c>
    </row>
    <row r="20" spans="1:22" x14ac:dyDescent="0.25">
      <c r="A20" s="14" t="s">
        <v>36</v>
      </c>
      <c r="B20" s="14" t="s">
        <v>37</v>
      </c>
      <c r="C20" s="14" t="s">
        <v>15</v>
      </c>
      <c r="D20" s="15">
        <v>0</v>
      </c>
    </row>
    <row r="21" spans="1:22" x14ac:dyDescent="0.25">
      <c r="A21" s="14" t="s">
        <v>38</v>
      </c>
      <c r="B21" s="14" t="s">
        <v>39</v>
      </c>
      <c r="C21" s="14" t="s">
        <v>15</v>
      </c>
      <c r="D21" s="15">
        <v>0</v>
      </c>
    </row>
    <row r="22" spans="1:22" x14ac:dyDescent="0.25">
      <c r="A22" s="14" t="s">
        <v>40</v>
      </c>
      <c r="B22" s="14" t="s">
        <v>41</v>
      </c>
      <c r="C22" s="14" t="s">
        <v>15</v>
      </c>
      <c r="D22" s="15">
        <f>D16+D10+D9</f>
        <v>-125231.61299008134</v>
      </c>
    </row>
    <row r="23" spans="1:22" x14ac:dyDescent="0.25">
      <c r="A23" s="14" t="s">
        <v>42</v>
      </c>
      <c r="B23" s="14" t="s">
        <v>43</v>
      </c>
      <c r="C23" s="14" t="s">
        <v>15</v>
      </c>
      <c r="D23" s="15">
        <f>'[1]2018 непоср.'!$I$18</f>
        <v>0</v>
      </c>
    </row>
    <row r="24" spans="1:22" x14ac:dyDescent="0.25">
      <c r="A24" s="14" t="s">
        <v>44</v>
      </c>
      <c r="B24" s="14" t="s">
        <v>45</v>
      </c>
      <c r="C24" s="14" t="s">
        <v>15</v>
      </c>
      <c r="D24" s="15">
        <f>D22-D92</f>
        <v>-187606.12448246451</v>
      </c>
    </row>
    <row r="25" spans="1:22" x14ac:dyDescent="0.25">
      <c r="A25" s="14" t="s">
        <v>46</v>
      </c>
      <c r="B25" s="14" t="s">
        <v>47</v>
      </c>
      <c r="C25" s="14" t="s">
        <v>15</v>
      </c>
      <c r="D25" s="13">
        <v>13352.21</v>
      </c>
      <c r="E25" s="10">
        <f>D25+F16</f>
        <v>13352.208322233142</v>
      </c>
      <c r="F25" s="19"/>
      <c r="G25" s="19"/>
    </row>
    <row r="26" spans="1:22" ht="31.5" customHeight="1" x14ac:dyDescent="0.25">
      <c r="A26" s="17" t="s">
        <v>48</v>
      </c>
      <c r="B26" s="17"/>
      <c r="C26" s="17"/>
      <c r="D26" s="17"/>
    </row>
    <row r="27" spans="1:22" s="5" customFormat="1" ht="36" customHeight="1" x14ac:dyDescent="0.25">
      <c r="A27" s="16" t="s">
        <v>1</v>
      </c>
      <c r="B27" s="3" t="s">
        <v>50</v>
      </c>
      <c r="C27" s="3" t="s">
        <v>131</v>
      </c>
      <c r="D27" s="20" t="s">
        <v>132</v>
      </c>
      <c r="E27" s="21" t="s">
        <v>235</v>
      </c>
      <c r="F27" s="21" t="s">
        <v>234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22" x14ac:dyDescent="0.25">
      <c r="A28" s="16" t="s">
        <v>133</v>
      </c>
      <c r="B28" s="22" t="s">
        <v>134</v>
      </c>
      <c r="C28" s="1" t="s">
        <v>7</v>
      </c>
      <c r="D28" s="23" t="s">
        <v>7</v>
      </c>
      <c r="E28" s="21"/>
      <c r="F28" s="21"/>
    </row>
    <row r="29" spans="1:22" x14ac:dyDescent="0.25">
      <c r="A29" s="6" t="s">
        <v>49</v>
      </c>
      <c r="B29" s="24" t="s">
        <v>135</v>
      </c>
      <c r="C29" s="25" t="s">
        <v>136</v>
      </c>
      <c r="D29" s="26">
        <f>E29*E$2*6+F29*E$2*6</f>
        <v>167.98403329345439</v>
      </c>
      <c r="E29" s="27">
        <v>3.2484359999999997E-2</v>
      </c>
      <c r="F29" s="28">
        <v>3.4478899703999991E-2</v>
      </c>
    </row>
    <row r="30" spans="1:22" x14ac:dyDescent="0.25">
      <c r="A30" s="6" t="s">
        <v>56</v>
      </c>
      <c r="B30" s="24" t="s">
        <v>79</v>
      </c>
      <c r="C30" s="25" t="s">
        <v>136</v>
      </c>
      <c r="D30" s="26">
        <f t="shared" ref="D30:D53" si="0">E30*E$2*6+F30*E$2*6</f>
        <v>113.29560773187362</v>
      </c>
      <c r="E30" s="27">
        <v>2.1908840000000002E-2</v>
      </c>
      <c r="F30" s="28">
        <v>2.3254042775999999E-2</v>
      </c>
    </row>
    <row r="31" spans="1:22" x14ac:dyDescent="0.25">
      <c r="A31" s="6" t="s">
        <v>63</v>
      </c>
      <c r="B31" s="24" t="s">
        <v>137</v>
      </c>
      <c r="C31" s="25" t="s">
        <v>136</v>
      </c>
      <c r="D31" s="26">
        <f t="shared" si="0"/>
        <v>333.68212523182677</v>
      </c>
      <c r="E31" s="27">
        <v>6.4526669999999994E-2</v>
      </c>
      <c r="F31" s="28">
        <v>6.8488607537999985E-2</v>
      </c>
    </row>
    <row r="32" spans="1:22" x14ac:dyDescent="0.25">
      <c r="A32" s="6" t="s">
        <v>121</v>
      </c>
      <c r="B32" s="24" t="s">
        <v>83</v>
      </c>
      <c r="C32" s="25" t="s">
        <v>136</v>
      </c>
      <c r="D32" s="26">
        <f t="shared" si="0"/>
        <v>3442.7474205387584</v>
      </c>
      <c r="E32" s="27">
        <v>0.66575045500000007</v>
      </c>
      <c r="F32" s="28">
        <v>0.70662753293699998</v>
      </c>
    </row>
    <row r="33" spans="1:22" s="5" customFormat="1" x14ac:dyDescent="0.25">
      <c r="A33" s="6" t="s">
        <v>123</v>
      </c>
      <c r="B33" s="24" t="s">
        <v>138</v>
      </c>
      <c r="C33" s="25" t="s">
        <v>136</v>
      </c>
      <c r="D33" s="26">
        <f t="shared" si="0"/>
        <v>529.48933044713635</v>
      </c>
      <c r="E33" s="27">
        <v>0.10239140999999999</v>
      </c>
      <c r="F33" s="28">
        <v>0.10867824257399998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22" x14ac:dyDescent="0.25">
      <c r="A34" s="6" t="s">
        <v>125</v>
      </c>
      <c r="B34" s="24" t="s">
        <v>81</v>
      </c>
      <c r="C34" s="25" t="s">
        <v>136</v>
      </c>
      <c r="D34" s="26">
        <f t="shared" si="0"/>
        <v>580.27532755254151</v>
      </c>
      <c r="E34" s="27">
        <v>0.11221228749999999</v>
      </c>
      <c r="F34" s="28">
        <v>0.11910212195249999</v>
      </c>
    </row>
    <row r="35" spans="1:22" x14ac:dyDescent="0.25">
      <c r="A35" s="6" t="s">
        <v>67</v>
      </c>
      <c r="B35" s="24" t="s">
        <v>82</v>
      </c>
      <c r="C35" s="25" t="s">
        <v>136</v>
      </c>
      <c r="D35" s="26">
        <f t="shared" si="0"/>
        <v>1013.3850162954111</v>
      </c>
      <c r="E35" s="27">
        <v>0.1959660275</v>
      </c>
      <c r="F35" s="28">
        <v>0.20799834158849997</v>
      </c>
    </row>
    <row r="36" spans="1:22" ht="31.5" x14ac:dyDescent="0.25">
      <c r="A36" s="6" t="s">
        <v>69</v>
      </c>
      <c r="B36" s="24" t="s">
        <v>139</v>
      </c>
      <c r="C36" s="25" t="s">
        <v>136</v>
      </c>
      <c r="D36" s="26">
        <f t="shared" si="0"/>
        <v>4.5446691226034996</v>
      </c>
      <c r="E36" s="27">
        <v>8.788375E-4</v>
      </c>
      <c r="F36" s="28">
        <v>9.3279812249999993E-4</v>
      </c>
    </row>
    <row r="37" spans="1:22" x14ac:dyDescent="0.25">
      <c r="A37" s="6" t="s">
        <v>70</v>
      </c>
      <c r="B37" s="24" t="s">
        <v>140</v>
      </c>
      <c r="C37" s="25" t="s">
        <v>136</v>
      </c>
      <c r="D37" s="26">
        <f t="shared" si="0"/>
        <v>781.5633493025357</v>
      </c>
      <c r="E37" s="27">
        <v>0.15113689499999999</v>
      </c>
      <c r="F37" s="28">
        <v>0.16041670035299999</v>
      </c>
    </row>
    <row r="38" spans="1:22" x14ac:dyDescent="0.25">
      <c r="A38" s="6" t="s">
        <v>127</v>
      </c>
      <c r="B38" s="24" t="s">
        <v>141</v>
      </c>
      <c r="C38" s="25" t="s">
        <v>136</v>
      </c>
      <c r="D38" s="26">
        <f t="shared" si="0"/>
        <v>1904.0639662805279</v>
      </c>
      <c r="E38" s="27">
        <v>0.36820344250000003</v>
      </c>
      <c r="F38" s="28">
        <v>0.3908111338695</v>
      </c>
    </row>
    <row r="39" spans="1:22" ht="31.5" x14ac:dyDescent="0.25">
      <c r="A39" s="6" t="s">
        <v>142</v>
      </c>
      <c r="B39" s="24" t="s">
        <v>143</v>
      </c>
      <c r="C39" s="25" t="s">
        <v>136</v>
      </c>
      <c r="D39" s="26">
        <f t="shared" si="0"/>
        <v>24.209207493820799</v>
      </c>
      <c r="E39" s="27">
        <v>4.6815199999999998E-3</v>
      </c>
      <c r="F39" s="28">
        <v>4.9689653279999992E-3</v>
      </c>
    </row>
    <row r="40" spans="1:22" ht="31.5" x14ac:dyDescent="0.25">
      <c r="A40" s="6" t="s">
        <v>144</v>
      </c>
      <c r="B40" s="24" t="s">
        <v>145</v>
      </c>
      <c r="C40" s="25" t="s">
        <v>136</v>
      </c>
      <c r="D40" s="26">
        <f t="shared" si="0"/>
        <v>87.448142266910708</v>
      </c>
      <c r="E40" s="27">
        <v>1.69105175E-2</v>
      </c>
      <c r="F40" s="28">
        <v>1.7948823274499998E-2</v>
      </c>
    </row>
    <row r="41" spans="1:22" ht="31.5" x14ac:dyDescent="0.25">
      <c r="A41" s="6" t="s">
        <v>146</v>
      </c>
      <c r="B41" s="24" t="s">
        <v>147</v>
      </c>
      <c r="C41" s="25" t="s">
        <v>136</v>
      </c>
      <c r="D41" s="26">
        <f t="shared" si="0"/>
        <v>524.68885360146419</v>
      </c>
      <c r="E41" s="27">
        <v>0.101463105</v>
      </c>
      <c r="F41" s="28">
        <v>0.10769293964699998</v>
      </c>
    </row>
    <row r="42" spans="1:22" x14ac:dyDescent="0.25">
      <c r="A42" s="6" t="s">
        <v>148</v>
      </c>
      <c r="B42" s="24" t="s">
        <v>149</v>
      </c>
      <c r="C42" s="25" t="s">
        <v>136</v>
      </c>
      <c r="D42" s="26">
        <f t="shared" si="0"/>
        <v>950.1188679347606</v>
      </c>
      <c r="E42" s="27">
        <v>0.1837317675</v>
      </c>
      <c r="F42" s="28">
        <v>0.19501289802449998</v>
      </c>
    </row>
    <row r="43" spans="1:22" x14ac:dyDescent="0.25">
      <c r="A43" s="6" t="s">
        <v>150</v>
      </c>
      <c r="B43" s="24" t="s">
        <v>151</v>
      </c>
      <c r="C43" s="25" t="s">
        <v>136</v>
      </c>
      <c r="D43" s="26">
        <f t="shared" si="0"/>
        <v>2008.5097153377267</v>
      </c>
      <c r="E43" s="27">
        <v>0.3884009175</v>
      </c>
      <c r="F43" s="28">
        <v>0.41224873383449995</v>
      </c>
    </row>
    <row r="44" spans="1:22" x14ac:dyDescent="0.25">
      <c r="A44" s="6" t="s">
        <v>152</v>
      </c>
      <c r="B44" s="24" t="s">
        <v>153</v>
      </c>
      <c r="C44" s="25" t="s">
        <v>136</v>
      </c>
      <c r="D44" s="26">
        <f t="shared" si="0"/>
        <v>229.53572563779332</v>
      </c>
      <c r="E44" s="27">
        <v>4.4387082500000001E-2</v>
      </c>
      <c r="F44" s="28">
        <v>4.7112449365499999E-2</v>
      </c>
    </row>
    <row r="45" spans="1:22" x14ac:dyDescent="0.25">
      <c r="A45" s="6" t="s">
        <v>154</v>
      </c>
      <c r="B45" s="24" t="s">
        <v>80</v>
      </c>
      <c r="C45" s="25" t="s">
        <v>136</v>
      </c>
      <c r="D45" s="26">
        <f t="shared" si="0"/>
        <v>4059.6957786878297</v>
      </c>
      <c r="E45" s="27">
        <v>0.78505448750000006</v>
      </c>
      <c r="F45" s="28">
        <v>0.83325683303249998</v>
      </c>
    </row>
    <row r="46" spans="1:22" ht="31.5" x14ac:dyDescent="0.25">
      <c r="A46" s="6" t="s">
        <v>155</v>
      </c>
      <c r="B46" s="24" t="s">
        <v>156</v>
      </c>
      <c r="C46" s="25" t="s">
        <v>136</v>
      </c>
      <c r="D46" s="26">
        <f t="shared" si="0"/>
        <v>392.86079274089008</v>
      </c>
      <c r="E46" s="27">
        <v>7.5970502499999995E-2</v>
      </c>
      <c r="F46" s="28">
        <v>8.0635091353499985E-2</v>
      </c>
    </row>
    <row r="47" spans="1:22" ht="31.5" x14ac:dyDescent="0.25">
      <c r="A47" s="6" t="s">
        <v>157</v>
      </c>
      <c r="B47" s="24" t="s">
        <v>158</v>
      </c>
      <c r="C47" s="25" t="s">
        <v>136</v>
      </c>
      <c r="D47" s="26">
        <f t="shared" si="0"/>
        <v>855.1761036536883</v>
      </c>
      <c r="E47" s="27">
        <v>0.1653719575</v>
      </c>
      <c r="F47" s="28">
        <v>0.17552579569049997</v>
      </c>
    </row>
    <row r="48" spans="1:22" ht="31.5" x14ac:dyDescent="0.25">
      <c r="A48" s="6" t="s">
        <v>159</v>
      </c>
      <c r="B48" s="24" t="s">
        <v>160</v>
      </c>
      <c r="C48" s="25" t="s">
        <v>136</v>
      </c>
      <c r="D48" s="26">
        <f t="shared" si="0"/>
        <v>312.42831334707631</v>
      </c>
      <c r="E48" s="27">
        <v>6.0416657500000005E-2</v>
      </c>
      <c r="F48" s="28">
        <v>6.4126240270499998E-2</v>
      </c>
    </row>
    <row r="49" spans="1:22" ht="31.5" x14ac:dyDescent="0.25">
      <c r="A49" s="6" t="s">
        <v>161</v>
      </c>
      <c r="B49" s="24" t="s">
        <v>162</v>
      </c>
      <c r="C49" s="25" t="s">
        <v>136</v>
      </c>
      <c r="D49" s="26">
        <f t="shared" si="0"/>
        <v>604.70224374684631</v>
      </c>
      <c r="E49" s="27">
        <v>0.11693590749999999</v>
      </c>
      <c r="F49" s="28">
        <v>0.12411577222049998</v>
      </c>
    </row>
    <row r="50" spans="1:22" x14ac:dyDescent="0.25">
      <c r="A50" s="6" t="s">
        <v>163</v>
      </c>
      <c r="B50" s="24" t="s">
        <v>164</v>
      </c>
      <c r="C50" s="25" t="s">
        <v>136</v>
      </c>
      <c r="D50" s="26">
        <f t="shared" si="0"/>
        <v>122.93466044580268</v>
      </c>
      <c r="E50" s="27">
        <v>2.3772817499999998E-2</v>
      </c>
      <c r="F50" s="28">
        <v>2.5232468494499994E-2</v>
      </c>
    </row>
    <row r="51" spans="1:22" ht="31.5" x14ac:dyDescent="0.25">
      <c r="A51" s="6" t="s">
        <v>165</v>
      </c>
      <c r="B51" s="24" t="s">
        <v>166</v>
      </c>
      <c r="C51" s="25" t="s">
        <v>136</v>
      </c>
      <c r="D51" s="26">
        <f t="shared" si="0"/>
        <v>1570.8063730146446</v>
      </c>
      <c r="E51" s="27">
        <v>0.30375886749999997</v>
      </c>
      <c r="F51" s="28">
        <v>0.32240966196449994</v>
      </c>
    </row>
    <row r="52" spans="1:22" x14ac:dyDescent="0.25">
      <c r="A52" s="6" t="s">
        <v>167</v>
      </c>
      <c r="B52" s="24" t="s">
        <v>168</v>
      </c>
      <c r="C52" s="25" t="s">
        <v>169</v>
      </c>
      <c r="D52" s="26">
        <f t="shared" si="0"/>
        <v>3103.3341137666903</v>
      </c>
      <c r="E52" s="27">
        <v>0.60011550250000001</v>
      </c>
      <c r="F52" s="28">
        <v>0.6369625943535</v>
      </c>
    </row>
    <row r="53" spans="1:22" x14ac:dyDescent="0.25">
      <c r="A53" s="6" t="s">
        <v>170</v>
      </c>
      <c r="B53" s="24" t="s">
        <v>171</v>
      </c>
      <c r="C53" s="25" t="s">
        <v>58</v>
      </c>
      <c r="D53" s="26">
        <f t="shared" si="0"/>
        <v>2462.7589188975926</v>
      </c>
      <c r="E53" s="27">
        <v>0.47624256749999999</v>
      </c>
      <c r="F53" s="28">
        <v>0.50548386114449995</v>
      </c>
    </row>
    <row r="54" spans="1:22" x14ac:dyDescent="0.25">
      <c r="A54" s="16" t="s">
        <v>172</v>
      </c>
      <c r="B54" s="29" t="s">
        <v>173</v>
      </c>
      <c r="C54" s="1" t="s">
        <v>7</v>
      </c>
      <c r="D54" s="23" t="s">
        <v>7</v>
      </c>
      <c r="E54" s="27"/>
      <c r="F54" s="28"/>
    </row>
    <row r="55" spans="1:22" ht="31.5" x14ac:dyDescent="0.25">
      <c r="A55" s="6" t="s">
        <v>174</v>
      </c>
      <c r="B55" s="24" t="s">
        <v>175</v>
      </c>
      <c r="C55" s="1" t="s">
        <v>7</v>
      </c>
      <c r="D55" s="23" t="s">
        <v>7</v>
      </c>
      <c r="E55" s="27"/>
      <c r="F55" s="28"/>
    </row>
    <row r="56" spans="1:22" ht="31.5" x14ac:dyDescent="0.25">
      <c r="A56" s="6" t="s">
        <v>176</v>
      </c>
      <c r="B56" s="24" t="s">
        <v>74</v>
      </c>
      <c r="C56" s="30" t="s">
        <v>177</v>
      </c>
      <c r="D56" s="26">
        <f t="shared" ref="D56:D63" si="1">E56*E$2*6+F56*E$2*6</f>
        <v>865.39208442389997</v>
      </c>
      <c r="E56" s="27">
        <v>0.16734750000000001</v>
      </c>
      <c r="F56" s="28">
        <v>0.17762263649999999</v>
      </c>
    </row>
    <row r="57" spans="1:22" ht="31.5" x14ac:dyDescent="0.25">
      <c r="A57" s="6" t="s">
        <v>178</v>
      </c>
      <c r="B57" s="24" t="s">
        <v>179</v>
      </c>
      <c r="C57" s="30" t="s">
        <v>76</v>
      </c>
      <c r="D57" s="26">
        <f t="shared" si="1"/>
        <v>1638.2579711420999</v>
      </c>
      <c r="E57" s="27">
        <v>0.31680249999999999</v>
      </c>
      <c r="F57" s="28">
        <v>0.33625417349999998</v>
      </c>
    </row>
    <row r="58" spans="1:22" x14ac:dyDescent="0.25">
      <c r="A58" s="6" t="s">
        <v>180</v>
      </c>
      <c r="B58" s="24" t="s">
        <v>181</v>
      </c>
      <c r="C58" s="30" t="s">
        <v>60</v>
      </c>
      <c r="D58" s="26">
        <f t="shared" si="1"/>
        <v>419.08924843170001</v>
      </c>
      <c r="E58" s="27">
        <v>8.1042500000000003E-2</v>
      </c>
      <c r="F58" s="28">
        <v>8.6018509499999993E-2</v>
      </c>
    </row>
    <row r="59" spans="1:22" s="5" customFormat="1" ht="24.75" customHeight="1" x14ac:dyDescent="0.25">
      <c r="A59" s="6" t="s">
        <v>182</v>
      </c>
      <c r="B59" s="24" t="s">
        <v>77</v>
      </c>
      <c r="C59" s="30" t="s">
        <v>60</v>
      </c>
      <c r="D59" s="26">
        <f t="shared" si="1"/>
        <v>859.94936691179998</v>
      </c>
      <c r="E59" s="27">
        <v>0.166295</v>
      </c>
      <c r="F59" s="28">
        <v>0.17650551299999998</v>
      </c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22" x14ac:dyDescent="0.25">
      <c r="A60" s="6" t="s">
        <v>183</v>
      </c>
      <c r="B60" s="24" t="s">
        <v>118</v>
      </c>
      <c r="C60" s="30" t="s">
        <v>136</v>
      </c>
      <c r="D60" s="26">
        <f t="shared" si="1"/>
        <v>223.15141799610001</v>
      </c>
      <c r="E60" s="27">
        <v>4.3152500000000003E-2</v>
      </c>
      <c r="F60" s="28">
        <v>4.5802063499999997E-2</v>
      </c>
    </row>
    <row r="61" spans="1:22" ht="31.5" x14ac:dyDescent="0.25">
      <c r="A61" s="6" t="s">
        <v>184</v>
      </c>
      <c r="B61" s="24" t="s">
        <v>185</v>
      </c>
      <c r="C61" s="30" t="s">
        <v>136</v>
      </c>
      <c r="D61" s="26">
        <f t="shared" si="1"/>
        <v>1175.6269826135999</v>
      </c>
      <c r="E61" s="27">
        <v>0.22733999999999999</v>
      </c>
      <c r="F61" s="28">
        <v>0.24129867599999996</v>
      </c>
    </row>
    <row r="62" spans="1:22" x14ac:dyDescent="0.25">
      <c r="A62" s="6" t="s">
        <v>186</v>
      </c>
      <c r="B62" s="24" t="s">
        <v>187</v>
      </c>
      <c r="C62" s="30" t="s">
        <v>75</v>
      </c>
      <c r="D62" s="26">
        <f t="shared" si="1"/>
        <v>239.47957053239995</v>
      </c>
      <c r="E62" s="27">
        <v>4.6309999999999997E-2</v>
      </c>
      <c r="F62" s="28">
        <v>4.9153433999999989E-2</v>
      </c>
    </row>
    <row r="63" spans="1:22" x14ac:dyDescent="0.25">
      <c r="A63" s="6" t="s">
        <v>188</v>
      </c>
      <c r="B63" s="24" t="s">
        <v>189</v>
      </c>
      <c r="C63" s="30" t="s">
        <v>71</v>
      </c>
      <c r="D63" s="26">
        <f t="shared" si="1"/>
        <v>185.05239541140003</v>
      </c>
      <c r="E63" s="27">
        <v>3.5785000000000004E-2</v>
      </c>
      <c r="F63" s="28">
        <v>3.7982199000000001E-2</v>
      </c>
    </row>
    <row r="64" spans="1:22" ht="31.5" x14ac:dyDescent="0.25">
      <c r="A64" s="6" t="s">
        <v>57</v>
      </c>
      <c r="B64" s="24" t="s">
        <v>190</v>
      </c>
      <c r="C64" s="1" t="s">
        <v>7</v>
      </c>
      <c r="D64" s="23" t="s">
        <v>7</v>
      </c>
      <c r="E64" s="27"/>
      <c r="F64" s="28"/>
    </row>
    <row r="65" spans="1:22" s="5" customFormat="1" ht="33" customHeight="1" x14ac:dyDescent="0.25">
      <c r="A65" s="6" t="s">
        <v>191</v>
      </c>
      <c r="B65" s="24" t="s">
        <v>192</v>
      </c>
      <c r="C65" s="30" t="s">
        <v>76</v>
      </c>
      <c r="D65" s="26">
        <f t="shared" ref="D65:D70" si="2">E65*E$2*6+F65*E$2*6</f>
        <v>1458.6482932428</v>
      </c>
      <c r="E65" s="27">
        <v>0.28206999999999999</v>
      </c>
      <c r="F65" s="28">
        <v>0.29938909799999996</v>
      </c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</row>
    <row r="66" spans="1:22" x14ac:dyDescent="0.25">
      <c r="A66" s="6" t="s">
        <v>193</v>
      </c>
      <c r="B66" s="24" t="s">
        <v>194</v>
      </c>
      <c r="C66" s="30" t="s">
        <v>76</v>
      </c>
      <c r="D66" s="26">
        <f t="shared" si="2"/>
        <v>3494.2246427682003</v>
      </c>
      <c r="E66" s="27">
        <v>0.675705</v>
      </c>
      <c r="F66" s="28">
        <v>0.71719328699999996</v>
      </c>
    </row>
    <row r="67" spans="1:22" x14ac:dyDescent="0.25">
      <c r="A67" s="6" t="s">
        <v>195</v>
      </c>
      <c r="B67" s="24" t="s">
        <v>78</v>
      </c>
      <c r="C67" s="30" t="s">
        <v>196</v>
      </c>
      <c r="D67" s="26">
        <f t="shared" si="2"/>
        <v>310.23489818970006</v>
      </c>
      <c r="E67" s="27">
        <v>5.9992500000000004E-2</v>
      </c>
      <c r="F67" s="28">
        <v>6.3676039500000003E-2</v>
      </c>
    </row>
    <row r="68" spans="1:22" x14ac:dyDescent="0.25">
      <c r="A68" s="6" t="s">
        <v>197</v>
      </c>
      <c r="B68" s="24" t="s">
        <v>198</v>
      </c>
      <c r="C68" s="30" t="s">
        <v>75</v>
      </c>
      <c r="D68" s="26">
        <f t="shared" si="2"/>
        <v>130.62522029040002</v>
      </c>
      <c r="E68" s="27">
        <v>2.5260000000000001E-2</v>
      </c>
      <c r="F68" s="28">
        <v>2.6810964E-2</v>
      </c>
    </row>
    <row r="69" spans="1:22" x14ac:dyDescent="0.25">
      <c r="A69" s="6" t="s">
        <v>199</v>
      </c>
      <c r="B69" s="24" t="s">
        <v>200</v>
      </c>
      <c r="C69" s="30" t="s">
        <v>59</v>
      </c>
      <c r="D69" s="26">
        <f t="shared" si="2"/>
        <v>1545.7317734363996</v>
      </c>
      <c r="E69" s="27">
        <v>0.29890999999999995</v>
      </c>
      <c r="F69" s="28">
        <v>0.31726307399999992</v>
      </c>
    </row>
    <row r="70" spans="1:22" x14ac:dyDescent="0.25">
      <c r="A70" s="6" t="s">
        <v>201</v>
      </c>
      <c r="B70" s="24" t="s">
        <v>202</v>
      </c>
      <c r="C70" s="30" t="s">
        <v>76</v>
      </c>
      <c r="D70" s="26">
        <f t="shared" si="2"/>
        <v>65.312610145200011</v>
      </c>
      <c r="E70" s="27">
        <v>1.2630000000000001E-2</v>
      </c>
      <c r="F70" s="28">
        <v>1.3405482E-2</v>
      </c>
    </row>
    <row r="71" spans="1:22" s="5" customFormat="1" x14ac:dyDescent="0.25">
      <c r="A71" s="16" t="s">
        <v>203</v>
      </c>
      <c r="B71" s="29" t="s">
        <v>204</v>
      </c>
      <c r="C71" s="1" t="s">
        <v>7</v>
      </c>
      <c r="D71" s="23" t="s">
        <v>7</v>
      </c>
      <c r="E71" s="27"/>
      <c r="F71" s="28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</row>
    <row r="72" spans="1:22" x14ac:dyDescent="0.25">
      <c r="A72" s="6" t="s">
        <v>51</v>
      </c>
      <c r="B72" s="31" t="s">
        <v>73</v>
      </c>
      <c r="C72" s="25" t="s">
        <v>205</v>
      </c>
      <c r="D72" s="26">
        <f t="shared" ref="D72:D73" si="3">E72*E$2*6+F72*E$2*6</f>
        <v>885.20901888545609</v>
      </c>
      <c r="E72" s="27">
        <v>0.1711796525</v>
      </c>
      <c r="F72" s="28">
        <v>0.18169008316349999</v>
      </c>
    </row>
    <row r="73" spans="1:22" x14ac:dyDescent="0.25">
      <c r="A73" s="6" t="s">
        <v>206</v>
      </c>
      <c r="B73" s="31" t="s">
        <v>72</v>
      </c>
      <c r="C73" s="25" t="s">
        <v>136</v>
      </c>
      <c r="D73" s="26">
        <f t="shared" si="3"/>
        <v>161.9480595725355</v>
      </c>
      <c r="E73" s="27">
        <v>3.1317137500000002E-2</v>
      </c>
      <c r="F73" s="28">
        <v>3.32400097425E-2</v>
      </c>
    </row>
    <row r="74" spans="1:22" ht="31.5" x14ac:dyDescent="0.25">
      <c r="A74" s="16" t="s">
        <v>207</v>
      </c>
      <c r="B74" s="29" t="s">
        <v>208</v>
      </c>
      <c r="C74" s="1" t="s">
        <v>7</v>
      </c>
      <c r="D74" s="23" t="s">
        <v>7</v>
      </c>
      <c r="E74" s="32"/>
      <c r="F74" s="33"/>
    </row>
    <row r="75" spans="1:22" ht="31.5" x14ac:dyDescent="0.25">
      <c r="A75" s="6" t="s">
        <v>52</v>
      </c>
      <c r="B75" s="34" t="s">
        <v>209</v>
      </c>
      <c r="C75" s="35" t="s">
        <v>210</v>
      </c>
      <c r="D75" s="26">
        <f t="shared" ref="D75:D77" si="4">E75*E$2*6+F75*E$2*6</f>
        <v>137.9892170842713</v>
      </c>
      <c r="E75" s="32">
        <v>2.66840325E-2</v>
      </c>
      <c r="F75" s="33">
        <v>2.8322432095499998E-2</v>
      </c>
    </row>
    <row r="76" spans="1:22" ht="31.5" x14ac:dyDescent="0.25">
      <c r="A76" s="6" t="s">
        <v>211</v>
      </c>
      <c r="B76" s="34" t="s">
        <v>212</v>
      </c>
      <c r="C76" s="30" t="s">
        <v>205</v>
      </c>
      <c r="D76" s="26">
        <f t="shared" si="4"/>
        <v>367.96580284054471</v>
      </c>
      <c r="E76" s="32">
        <v>7.1156367499999998E-2</v>
      </c>
      <c r="F76" s="33">
        <v>7.552536846449999E-2</v>
      </c>
    </row>
    <row r="77" spans="1:22" s="5" customFormat="1" x14ac:dyDescent="0.25">
      <c r="A77" s="6" t="s">
        <v>64</v>
      </c>
      <c r="B77" s="34" t="s">
        <v>213</v>
      </c>
      <c r="C77" s="30" t="s">
        <v>136</v>
      </c>
      <c r="D77" s="26">
        <f t="shared" si="4"/>
        <v>339.25002524670504</v>
      </c>
      <c r="E77" s="32">
        <v>6.560337749999999E-2</v>
      </c>
      <c r="F77" s="33">
        <v>6.9631424878499978E-2</v>
      </c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</row>
    <row r="78" spans="1:22" x14ac:dyDescent="0.25">
      <c r="A78" s="16" t="s">
        <v>214</v>
      </c>
      <c r="B78" s="29" t="s">
        <v>215</v>
      </c>
      <c r="C78" s="1" t="s">
        <v>7</v>
      </c>
      <c r="D78" s="23" t="s">
        <v>7</v>
      </c>
      <c r="E78" s="27"/>
      <c r="F78" s="28"/>
    </row>
    <row r="79" spans="1:22" ht="31.5" x14ac:dyDescent="0.25">
      <c r="A79" s="6" t="s">
        <v>54</v>
      </c>
      <c r="B79" s="24" t="s">
        <v>216</v>
      </c>
      <c r="C79" s="30" t="s">
        <v>61</v>
      </c>
      <c r="D79" s="26">
        <f t="shared" ref="D79:D83" si="5">E79*E$2*6+F79*E$2*6</f>
        <v>3869.2278793518904</v>
      </c>
      <c r="E79" s="27">
        <v>0.74822224999999998</v>
      </c>
      <c r="F79" s="28">
        <v>0.79416309614999991</v>
      </c>
    </row>
    <row r="80" spans="1:22" ht="31.5" x14ac:dyDescent="0.25">
      <c r="A80" s="6" t="s">
        <v>217</v>
      </c>
      <c r="B80" s="24" t="s">
        <v>218</v>
      </c>
      <c r="C80" s="30" t="s">
        <v>60</v>
      </c>
      <c r="D80" s="26">
        <f t="shared" si="5"/>
        <v>1545.18750168519</v>
      </c>
      <c r="E80" s="27">
        <v>0.29880475000000001</v>
      </c>
      <c r="F80" s="28">
        <v>0.31715136164999996</v>
      </c>
    </row>
    <row r="81" spans="1:22" x14ac:dyDescent="0.25">
      <c r="A81" s="6" t="s">
        <v>65</v>
      </c>
      <c r="B81" s="24" t="s">
        <v>219</v>
      </c>
      <c r="C81" s="30" t="s">
        <v>58</v>
      </c>
      <c r="D81" s="26">
        <f t="shared" si="5"/>
        <v>293.90674565339998</v>
      </c>
      <c r="E81" s="27">
        <v>5.6834999999999997E-2</v>
      </c>
      <c r="F81" s="28">
        <v>6.032466899999999E-2</v>
      </c>
    </row>
    <row r="82" spans="1:22" x14ac:dyDescent="0.25">
      <c r="A82" s="6" t="s">
        <v>122</v>
      </c>
      <c r="B82" s="24" t="s">
        <v>220</v>
      </c>
      <c r="C82" s="30" t="s">
        <v>59</v>
      </c>
      <c r="D82" s="26">
        <f t="shared" si="5"/>
        <v>140.42211181217999</v>
      </c>
      <c r="E82" s="27">
        <v>2.7154499999999998E-2</v>
      </c>
      <c r="F82" s="28">
        <v>2.8821786299999996E-2</v>
      </c>
    </row>
    <row r="83" spans="1:22" s="5" customFormat="1" x14ac:dyDescent="0.25">
      <c r="A83" s="6" t="s">
        <v>124</v>
      </c>
      <c r="B83" s="24" t="s">
        <v>221</v>
      </c>
      <c r="C83" s="30" t="s">
        <v>62</v>
      </c>
      <c r="D83" s="26">
        <f t="shared" si="5"/>
        <v>58.781349130679999</v>
      </c>
      <c r="E83" s="27">
        <v>1.1367E-2</v>
      </c>
      <c r="F83" s="28">
        <v>1.2064933799999998E-2</v>
      </c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</row>
    <row r="84" spans="1:22" x14ac:dyDescent="0.25">
      <c r="A84" s="6" t="s">
        <v>126</v>
      </c>
      <c r="B84" s="24" t="s">
        <v>222</v>
      </c>
      <c r="C84" s="1" t="s">
        <v>7</v>
      </c>
      <c r="D84" s="23" t="s">
        <v>7</v>
      </c>
      <c r="E84" s="27"/>
      <c r="F84" s="28"/>
    </row>
    <row r="85" spans="1:22" x14ac:dyDescent="0.25">
      <c r="A85" s="6" t="s">
        <v>223</v>
      </c>
      <c r="B85" s="24" t="s">
        <v>224</v>
      </c>
      <c r="C85" s="30" t="s">
        <v>62</v>
      </c>
      <c r="D85" s="26">
        <f t="shared" ref="D85:D87" si="6">E85*E$2*6+F85*E$2*6</f>
        <v>17.960967789930002</v>
      </c>
      <c r="E85" s="27">
        <v>3.4732499999999998E-3</v>
      </c>
      <c r="F85" s="28">
        <v>3.6865075499999994E-3</v>
      </c>
    </row>
    <row r="86" spans="1:22" x14ac:dyDescent="0.25">
      <c r="A86" s="6" t="s">
        <v>225</v>
      </c>
      <c r="B86" s="31" t="s">
        <v>227</v>
      </c>
      <c r="C86" s="25" t="s">
        <v>62</v>
      </c>
      <c r="D86" s="26">
        <f t="shared" si="6"/>
        <v>15.239609033880001</v>
      </c>
      <c r="E86" s="27">
        <v>2.947E-3</v>
      </c>
      <c r="F86" s="28">
        <v>3.1279457999999999E-3</v>
      </c>
    </row>
    <row r="87" spans="1:22" x14ac:dyDescent="0.25">
      <c r="A87" s="6" t="s">
        <v>226</v>
      </c>
      <c r="B87" s="24" t="s">
        <v>233</v>
      </c>
      <c r="C87" s="30" t="s">
        <v>62</v>
      </c>
      <c r="D87" s="26">
        <f t="shared" si="6"/>
        <v>0.54427175121000015</v>
      </c>
      <c r="E87" s="27">
        <v>1.0525000000000001E-4</v>
      </c>
      <c r="F87" s="28">
        <v>1.1171235E-4</v>
      </c>
    </row>
    <row r="88" spans="1:22" x14ac:dyDescent="0.25">
      <c r="A88" s="16" t="s">
        <v>228</v>
      </c>
      <c r="B88" s="29" t="s">
        <v>229</v>
      </c>
      <c r="C88" s="1" t="s">
        <v>7</v>
      </c>
      <c r="D88" s="23" t="s">
        <v>7</v>
      </c>
      <c r="E88" s="27"/>
      <c r="F88" s="28"/>
    </row>
    <row r="89" spans="1:22" x14ac:dyDescent="0.25">
      <c r="A89" s="6" t="s">
        <v>55</v>
      </c>
      <c r="B89" s="31" t="s">
        <v>230</v>
      </c>
      <c r="C89" s="25" t="s">
        <v>53</v>
      </c>
      <c r="D89" s="26">
        <f t="shared" ref="D89:D91" si="7">E89*E$2*6+F89*E$2*6</f>
        <v>4816.8049982085004</v>
      </c>
      <c r="E89" s="32">
        <v>0.93146249999999997</v>
      </c>
      <c r="F89" s="33">
        <v>0.98865429749999989</v>
      </c>
    </row>
    <row r="90" spans="1:22" x14ac:dyDescent="0.25">
      <c r="A90" s="6" t="s">
        <v>231</v>
      </c>
      <c r="B90" s="31" t="s">
        <v>68</v>
      </c>
      <c r="C90" s="1"/>
      <c r="D90" s="26">
        <f t="shared" si="7"/>
        <v>6669.5060393273397</v>
      </c>
      <c r="E90" s="27">
        <v>1.2897335000000001</v>
      </c>
      <c r="F90" s="28">
        <v>1.3689231368999999</v>
      </c>
    </row>
    <row r="91" spans="1:22" x14ac:dyDescent="0.25">
      <c r="A91" s="6" t="s">
        <v>66</v>
      </c>
      <c r="B91" s="31" t="s">
        <v>232</v>
      </c>
      <c r="C91" s="1"/>
      <c r="D91" s="26">
        <f t="shared" si="7"/>
        <v>4263.5527631035347</v>
      </c>
      <c r="E91" s="32">
        <v>0.82447587499999997</v>
      </c>
      <c r="F91" s="33">
        <v>0.87509869372499993</v>
      </c>
    </row>
    <row r="92" spans="1:22" x14ac:dyDescent="0.25">
      <c r="A92" s="6"/>
      <c r="B92" s="3" t="s">
        <v>84</v>
      </c>
      <c r="C92" s="1" t="s">
        <v>15</v>
      </c>
      <c r="D92" s="9">
        <f>SUM(D29:D53)+SUM(D56:D63)+SUM(D65:D70)+SUM(D72:D73)+D75+D76+D77+SUM(D79:D83)+SUM(D85:D87)+D89+D90+D91</f>
        <v>62374.511492383157</v>
      </c>
      <c r="E92" s="36">
        <f>SUM(E29:E53)+SUM(E56:E63)+SUM(E65:E70)+SUM(E72:E73)+E75+E76+E77+SUM(E79:E83)+SUM(E85:E87)+E89+E90+E91</f>
        <v>12.061837345000001</v>
      </c>
      <c r="F92" s="36">
        <f>SUM(F29:F53)+SUM(F56:F63)+SUM(F65:F70)+SUM(F72:F73)+F75+F76+F77+SUM(F79:F83)+SUM(F85:F87)+F89+F90+F91</f>
        <v>12.802434157982999</v>
      </c>
    </row>
    <row r="93" spans="1:22" x14ac:dyDescent="0.25">
      <c r="A93" s="17" t="s">
        <v>85</v>
      </c>
      <c r="B93" s="17"/>
      <c r="C93" s="17"/>
      <c r="D93" s="17"/>
    </row>
    <row r="94" spans="1:22" x14ac:dyDescent="0.25">
      <c r="A94" s="6" t="s">
        <v>86</v>
      </c>
      <c r="B94" s="1" t="s">
        <v>87</v>
      </c>
      <c r="C94" s="1" t="s">
        <v>88</v>
      </c>
      <c r="D94" s="1">
        <v>0</v>
      </c>
      <c r="E94" s="11" t="s">
        <v>119</v>
      </c>
    </row>
    <row r="95" spans="1:22" x14ac:dyDescent="0.25">
      <c r="A95" s="6" t="s">
        <v>89</v>
      </c>
      <c r="B95" s="1" t="s">
        <v>90</v>
      </c>
      <c r="C95" s="1" t="s">
        <v>88</v>
      </c>
      <c r="D95" s="1">
        <v>0</v>
      </c>
      <c r="E95" s="11" t="s">
        <v>119</v>
      </c>
    </row>
    <row r="96" spans="1:22" x14ac:dyDescent="0.25">
      <c r="A96" s="6" t="s">
        <v>91</v>
      </c>
      <c r="B96" s="1" t="s">
        <v>92</v>
      </c>
      <c r="C96" s="1" t="s">
        <v>88</v>
      </c>
      <c r="D96" s="1">
        <v>0</v>
      </c>
      <c r="E96" s="11" t="s">
        <v>119</v>
      </c>
    </row>
    <row r="97" spans="1:5" x14ac:dyDescent="0.25">
      <c r="A97" s="6" t="s">
        <v>93</v>
      </c>
      <c r="B97" s="1" t="s">
        <v>94</v>
      </c>
      <c r="C97" s="1" t="s">
        <v>15</v>
      </c>
      <c r="D97" s="1">
        <v>-9301.9</v>
      </c>
      <c r="E97" s="11" t="s">
        <v>119</v>
      </c>
    </row>
    <row r="98" spans="1:5" x14ac:dyDescent="0.25">
      <c r="A98" s="17" t="s">
        <v>95</v>
      </c>
      <c r="B98" s="17"/>
      <c r="C98" s="17"/>
      <c r="D98" s="17"/>
    </row>
    <row r="99" spans="1:5" ht="31.5" x14ac:dyDescent="0.25">
      <c r="A99" s="6" t="s">
        <v>96</v>
      </c>
      <c r="B99" s="1" t="s">
        <v>14</v>
      </c>
      <c r="C99" s="1" t="s">
        <v>15</v>
      </c>
      <c r="D99" s="1">
        <v>0</v>
      </c>
      <c r="E99" s="11" t="s">
        <v>97</v>
      </c>
    </row>
    <row r="100" spans="1:5" ht="31.5" x14ac:dyDescent="0.25">
      <c r="A100" s="6" t="s">
        <v>98</v>
      </c>
      <c r="B100" s="1" t="s">
        <v>17</v>
      </c>
      <c r="C100" s="1" t="s">
        <v>15</v>
      </c>
      <c r="D100" s="1">
        <v>0</v>
      </c>
      <c r="E100" s="11" t="s">
        <v>97</v>
      </c>
    </row>
    <row r="101" spans="1:5" ht="31.5" x14ac:dyDescent="0.25">
      <c r="A101" s="6" t="s">
        <v>99</v>
      </c>
      <c r="B101" s="1" t="s">
        <v>19</v>
      </c>
      <c r="C101" s="1" t="s">
        <v>15</v>
      </c>
      <c r="D101" s="1">
        <v>0</v>
      </c>
      <c r="E101" s="11" t="s">
        <v>97</v>
      </c>
    </row>
    <row r="102" spans="1:5" ht="31.5" x14ac:dyDescent="0.25">
      <c r="A102" s="6" t="s">
        <v>100</v>
      </c>
      <c r="B102" s="1" t="s">
        <v>43</v>
      </c>
      <c r="C102" s="1" t="s">
        <v>15</v>
      </c>
      <c r="D102" s="1">
        <v>0</v>
      </c>
      <c r="E102" s="11" t="s">
        <v>97</v>
      </c>
    </row>
    <row r="103" spans="1:5" ht="31.5" x14ac:dyDescent="0.25">
      <c r="A103" s="6" t="s">
        <v>101</v>
      </c>
      <c r="B103" s="1" t="s">
        <v>102</v>
      </c>
      <c r="C103" s="1" t="s">
        <v>15</v>
      </c>
      <c r="D103" s="1">
        <v>0</v>
      </c>
      <c r="E103" s="11" t="s">
        <v>97</v>
      </c>
    </row>
    <row r="104" spans="1:5" ht="31.5" x14ac:dyDescent="0.25">
      <c r="A104" s="6" t="s">
        <v>103</v>
      </c>
      <c r="B104" s="1" t="s">
        <v>47</v>
      </c>
      <c r="C104" s="1" t="s">
        <v>15</v>
      </c>
      <c r="D104" s="1">
        <v>0</v>
      </c>
      <c r="E104" s="11" t="s">
        <v>97</v>
      </c>
    </row>
    <row r="105" spans="1:5" x14ac:dyDescent="0.25">
      <c r="A105" s="17" t="s">
        <v>104</v>
      </c>
      <c r="B105" s="17"/>
      <c r="C105" s="17"/>
      <c r="D105" s="17"/>
      <c r="E105" s="8"/>
    </row>
    <row r="106" spans="1:5" ht="31.5" x14ac:dyDescent="0.25">
      <c r="A106" s="6" t="s">
        <v>105</v>
      </c>
      <c r="B106" s="1" t="s">
        <v>87</v>
      </c>
      <c r="C106" s="1" t="s">
        <v>88</v>
      </c>
      <c r="D106" s="1">
        <v>0</v>
      </c>
      <c r="E106" s="11" t="s">
        <v>97</v>
      </c>
    </row>
    <row r="107" spans="1:5" ht="31.5" x14ac:dyDescent="0.25">
      <c r="A107" s="6" t="s">
        <v>106</v>
      </c>
      <c r="B107" s="1" t="s">
        <v>90</v>
      </c>
      <c r="C107" s="1" t="s">
        <v>88</v>
      </c>
      <c r="D107" s="1">
        <v>0</v>
      </c>
      <c r="E107" s="11" t="s">
        <v>97</v>
      </c>
    </row>
    <row r="108" spans="1:5" ht="31.5" x14ac:dyDescent="0.25">
      <c r="A108" s="6" t="s">
        <v>107</v>
      </c>
      <c r="B108" s="1" t="s">
        <v>108</v>
      </c>
      <c r="C108" s="1" t="s">
        <v>88</v>
      </c>
      <c r="D108" s="1">
        <v>0</v>
      </c>
      <c r="E108" s="11" t="s">
        <v>97</v>
      </c>
    </row>
    <row r="109" spans="1:5" ht="31.5" x14ac:dyDescent="0.25">
      <c r="A109" s="6" t="s">
        <v>109</v>
      </c>
      <c r="B109" s="1" t="s">
        <v>94</v>
      </c>
      <c r="C109" s="1" t="s">
        <v>15</v>
      </c>
      <c r="D109" s="1">
        <v>0</v>
      </c>
      <c r="E109" s="11" t="s">
        <v>97</v>
      </c>
    </row>
    <row r="110" spans="1:5" x14ac:dyDescent="0.25">
      <c r="A110" s="17" t="s">
        <v>110</v>
      </c>
      <c r="B110" s="17"/>
      <c r="C110" s="17"/>
      <c r="D110" s="17"/>
    </row>
    <row r="111" spans="1:5" x14ac:dyDescent="0.25">
      <c r="A111" s="6" t="s">
        <v>111</v>
      </c>
      <c r="B111" s="1" t="s">
        <v>112</v>
      </c>
      <c r="C111" s="1" t="s">
        <v>88</v>
      </c>
      <c r="D111" s="1">
        <v>3</v>
      </c>
      <c r="E111" s="11" t="s">
        <v>113</v>
      </c>
    </row>
    <row r="112" spans="1:5" x14ac:dyDescent="0.25">
      <c r="A112" s="6" t="s">
        <v>114</v>
      </c>
      <c r="B112" s="1" t="s">
        <v>115</v>
      </c>
      <c r="C112" s="1" t="s">
        <v>88</v>
      </c>
      <c r="D112" s="1">
        <v>0</v>
      </c>
      <c r="E112" s="11" t="s">
        <v>113</v>
      </c>
    </row>
    <row r="113" spans="1:5" ht="31.5" x14ac:dyDescent="0.25">
      <c r="A113" s="6" t="s">
        <v>116</v>
      </c>
      <c r="B113" s="1" t="s">
        <v>117</v>
      </c>
      <c r="C113" s="1" t="s">
        <v>15</v>
      </c>
      <c r="D113" s="7">
        <v>12900</v>
      </c>
      <c r="E113" s="11" t="s">
        <v>113</v>
      </c>
    </row>
  </sheetData>
  <sheetProtection password="CC29" sheet="1" objects="1" scenarios="1" selectLockedCells="1" selectUnlockedCells="1"/>
  <mergeCells count="10">
    <mergeCell ref="A2:D2"/>
    <mergeCell ref="A8:D8"/>
    <mergeCell ref="A26:D26"/>
    <mergeCell ref="F25:G25"/>
    <mergeCell ref="E27:E28"/>
    <mergeCell ref="F27:F28"/>
    <mergeCell ref="A93:D93"/>
    <mergeCell ref="A98:D98"/>
    <mergeCell ref="A105:D105"/>
    <mergeCell ref="A110:D110"/>
  </mergeCells>
  <pageMargins left="0.7" right="0.7" top="0.75" bottom="0.75" header="0.3" footer="0.3"/>
  <pageSetup paperSize="9" scale="52" orientation="portrait" horizontalDpi="180" verticalDpi="180" r:id="rId1"/>
  <rowBreaks count="1" manualBreakCount="1">
    <brk id="63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2022-03-28T06:51:00Z</dcterms:modified>
</cp:coreProperties>
</file>