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Лист1!$A$1:$D$119</definedName>
  </definedNames>
  <calcPr calcId="162913"/>
</workbook>
</file>

<file path=xl/calcChain.xml><?xml version="1.0" encoding="utf-8"?>
<calcChain xmlns="http://schemas.openxmlformats.org/spreadsheetml/2006/main">
  <c r="D17" i="1" l="1"/>
  <c r="D97" i="1"/>
  <c r="D96" i="1"/>
  <c r="D95" i="1"/>
  <c r="D93" i="1"/>
  <c r="D92" i="1"/>
  <c r="D91" i="1"/>
  <c r="D90" i="1"/>
  <c r="D88" i="1"/>
  <c r="D87" i="1"/>
  <c r="D86" i="1"/>
  <c r="D85" i="1"/>
  <c r="D84" i="1"/>
  <c r="D82" i="1"/>
  <c r="D81" i="1"/>
  <c r="D80" i="1"/>
  <c r="D78" i="1"/>
  <c r="D77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29" i="1"/>
  <c r="E98" i="1"/>
  <c r="F98" i="1"/>
  <c r="D15" i="1"/>
  <c r="D14" i="1"/>
  <c r="D13" i="1"/>
  <c r="D98" i="1" l="1"/>
  <c r="D11" i="1" l="1"/>
  <c r="D10" i="1"/>
  <c r="D9" i="1"/>
  <c r="D12" i="1" l="1"/>
  <c r="D16" i="1" s="1"/>
  <c r="D22" i="1" l="1"/>
  <c r="F16" i="1"/>
  <c r="E25" i="1" s="1"/>
  <c r="D24" i="1"/>
</calcChain>
</file>

<file path=xl/sharedStrings.xml><?xml version="1.0" encoding="utf-8"?>
<sst xmlns="http://schemas.openxmlformats.org/spreadsheetml/2006/main" count="368" uniqueCount="249">
  <si>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</si>
  <si>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</si>
  <si>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</si>
  <si>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</si>
  <si>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</si>
  <si>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</si>
  <si>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</si>
  <si>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</si>
  <si>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</si>
  <si>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</si>
  <si>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</si>
  <si>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</si>
  <si>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</si>
  <si>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</si>
  <si>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</si>
  <si>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</si>
  <si>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</si>
  <si>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</si>
  <si>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</si>
  <si>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</si>
  <si>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</si>
  <si>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</si>
  <si>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</si>
  <si>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</si>
  <si>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</si>
  <si>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</si>
  <si>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</si>
  <si>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</si>
  <si>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</si>
  <si>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</si>
  <si>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</si>
  <si>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</si>
  <si>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</si>
  <si>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</si>
  <si>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</si>
  <si>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</si>
  <si>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</si>
  <si>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</si>
  <si>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</si>
  <si>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</si>
  <si>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</si>
  <si>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</si>
  <si>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</si>
  <si>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</si>
  <si>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</si>
  <si>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</si>
  <si>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</si>
  <si>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</si>
  <si>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</si>
  <si>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</si>
  <si>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</si>
  <si>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</si>
  <si>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</si>
  <si>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</si>
  <si>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</si>
  <si>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</si>
  <si>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</si>
  <si>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</si>
  <si>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</si>
  <si>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</si>
  <si>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</si>
  <si>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</si>
  <si>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</si>
  <si>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</si>
  <si>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</si>
  <si>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</si>
  <si>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</si>
  <si>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</si>
  <si>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</si>
  <si>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</si>
  <si>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</si>
  <si>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</si>
  <si>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</si>
  <si>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</si>
  <si>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</si>
  <si>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</si>
  <si>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</si>
  <si>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</si>
  <si>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</si>
  <si>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</si>
  <si>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</si>
  <si>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</si>
  <si>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</si>
  <si>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</si>
  <si>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</si>
  <si>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</si>
  <si>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</si>
  <si>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</si>
  <si>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</si>
  <si>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</si>
  <si>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</si>
  <si>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</si>
  <si>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</si>
  <si>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</si>
  <si>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</si>
  <si>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</si>
  <si>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</si>
  <si>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</si>
  <si>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</si>
  <si>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</si>
  <si>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</si>
  <si>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</si>
  <si>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</si>
  <si>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</si>
  <si>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</si>
  <si>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</si>
  <si>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</si>
  <si>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</si>
  <si>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</si>
  <si>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</si>
  <si>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</si>
  <si>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</si>
  <si>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</si>
  <si>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</si>
  <si>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</si>
  <si>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</si>
  <si>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</si>
  <si>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</si>
  <si>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</si>
  <si>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</si>
  <si>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</si>
  <si>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</si>
  <si>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</si>
  <si>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</si>
  <si>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</si>
  <si>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</si>
  <si>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</si>
  <si>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</si>
  <si>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"Привокзальная"договора оказания услуг выполнения работ за 2021 год                                                       по дому №1  ул. Гагарина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</si>
  <si>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</si>
  <si>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</si>
  <si>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</si>
  <si>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</si>
  <si>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</si>
  <si>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</si>
  <si>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</si>
  <si>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</si>
  <si>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</si>
  <si>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</si>
  <si>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</si>
  <si>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</si>
  <si>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</si>
  <si>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</si>
  <si>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</si>
  <si>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</si>
  <si>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</si>
  <si>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</si>
  <si>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</si>
  <si>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</si>
  <si>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</si>
  <si>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</si>
  <si>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</si>
  <si>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</si>
  <si>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</si>
  <si>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</si>
  <si>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</si>
  <si>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</si>
  <si>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</si>
  <si>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</si>
  <si>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</si>
  <si>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</si>
  <si>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</si>
  <si>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</si>
  <si>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</si>
  <si>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</si>
  <si>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</si>
  <si>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</si>
  <si>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</si>
  <si>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</si>
  <si>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</si>
  <si>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</si>
  <si>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</si>
  <si>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</si>
  <si>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</si>
  <si>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</si>
  <si>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</si>
  <si>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</si>
  <si>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</si>
  <si>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</si>
  <si>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</si>
  <si>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</si>
  <si>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</si>
  <si>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</si>
  <si>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</si>
  <si>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</si>
  <si>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</si>
  <si>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</si>
  <si>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</si>
  <si>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</si>
  <si>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</si>
  <si>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</si>
  <si>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</si>
  <si>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</si>
  <si>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</si>
  <si>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</si>
  <si>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</si>
  <si>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</si>
  <si>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</si>
  <si>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</si>
  <si>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</si>
  <si>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</si>
  <si>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</si>
  <si>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</si>
  <si>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</si>
  <si>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</si>
  <si>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</si>
  <si>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</si>
  <si>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</si>
  <si>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</si>
  <si>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</si>
  <si>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</si>
  <si>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</si>
  <si>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</si>
  <si>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</si>
  <si>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</si>
  <si>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</si>
  <si>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</si>
  <si>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</si>
  <si>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</si>
  <si>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</si>
  <si>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</si>
  <si>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</si>
  <si>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</si>
  <si>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</si>
  <si>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</si>
  <si>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</si>
  <si>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</si>
  <si>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</si>
  <si>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</si>
  <si>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</si>
  <si>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</si>
  <si>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</si>
  <si>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</si>
  <si>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</si>
  <si>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</si>
  <si>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</si>
  <si>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</si>
  <si>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</si>
  <si>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</si>
  <si>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</si>
  <si>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</si>
  <si>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</si>
  <si>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</si>
  <si>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</si>
  <si>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</si>
  <si>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</si>
  <si>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подоконники</t>
  </si>
  <si>
    <t>01.01.21-30.06.21</t>
  </si>
  <si>
    <t>01.07.21-31.12.21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</si>
</sst>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5" fontId="7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/&#1091;&#1083;.&#1043;&#1072;&#1075;&#1072;&#1088;&#1080;&#1085;&#1072;,%20&#1076;.1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1009.47</v>
          </cell>
        </row>
        <row r="24">
          <cell r="D24">
            <v>-24560.880792472773</v>
          </cell>
        </row>
        <row r="25">
          <cell r="D25">
            <v>56710.65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R123">
            <v>51463.330570255217</v>
          </cell>
        </row>
        <row r="124">
          <cell r="GR124">
            <v>54884.014250331536</v>
          </cell>
        </row>
        <row r="125">
          <cell r="GR125">
            <v>12856.652317137419</v>
          </cell>
        </row>
      </sheetData>
      <sheetData sheetId="1">
        <row r="123">
          <cell r="GR123">
            <v>48486.273384449989</v>
          </cell>
        </row>
        <row r="124">
          <cell r="GR124">
            <v>51709.027620062989</v>
          </cell>
        </row>
        <row r="125">
          <cell r="GR125">
            <v>12112.9190853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abSelected="1" view="pageBreakPreview" zoomScaleNormal="80" zoomScaleSheetLayoutView="100" workbookViewId="0">
      <selection activeCell="D13" sqref="D13"/>
    </sheetView>
  </sheetViews>
  <sheetFormatPr defaultRowHeight="15.75" x14ac:dyDescent="0.25"/>
  <cols>
    <col min="1" max="1" width="9.140625" style="13"/>
    <col min="2" max="2" width="62.42578125" style="12" customWidth="1"/>
    <col min="3" max="3" width="24.28515625" style="12" customWidth="1"/>
    <col min="4" max="4" width="62.7109375" style="12" customWidth="1"/>
    <col min="5" max="5" width="21.140625" style="12" hidden="1" customWidth="1"/>
    <col min="6" max="6" width="17.85546875" style="12" hidden="1" customWidth="1"/>
    <col min="7" max="10" width="9.140625" style="12" hidden="1" customWidth="1"/>
    <col min="11" max="12" width="0" style="12" hidden="1" customWidth="1"/>
    <col min="13" max="20" width="9.140625" style="12"/>
    <col min="21" max="255" width="9.140625" style="2"/>
    <col min="256" max="256" width="62.42578125" style="2" customWidth="1"/>
    <col min="257" max="257" width="24.28515625" style="2" customWidth="1"/>
    <col min="258" max="258" width="62.7109375" style="2" customWidth="1"/>
    <col min="259" max="260" width="0" style="2" hidden="1" customWidth="1"/>
    <col min="261" max="511" width="9.140625" style="2"/>
    <col min="512" max="512" width="62.42578125" style="2" customWidth="1"/>
    <col min="513" max="513" width="24.28515625" style="2" customWidth="1"/>
    <col min="514" max="514" width="62.7109375" style="2" customWidth="1"/>
    <col min="515" max="516" width="0" style="2" hidden="1" customWidth="1"/>
    <col min="517" max="767" width="9.140625" style="2"/>
    <col min="768" max="768" width="62.42578125" style="2" customWidth="1"/>
    <col min="769" max="769" width="24.28515625" style="2" customWidth="1"/>
    <col min="770" max="770" width="62.7109375" style="2" customWidth="1"/>
    <col min="771" max="772" width="0" style="2" hidden="1" customWidth="1"/>
    <col min="773" max="1023" width="9.140625" style="2"/>
    <col min="1024" max="1024" width="62.42578125" style="2" customWidth="1"/>
    <col min="1025" max="1025" width="24.28515625" style="2" customWidth="1"/>
    <col min="1026" max="1026" width="62.7109375" style="2" customWidth="1"/>
    <col min="1027" max="1028" width="0" style="2" hidden="1" customWidth="1"/>
    <col min="1029" max="1279" width="9.140625" style="2"/>
    <col min="1280" max="1280" width="62.42578125" style="2" customWidth="1"/>
    <col min="1281" max="1281" width="24.28515625" style="2" customWidth="1"/>
    <col min="1282" max="1282" width="62.7109375" style="2" customWidth="1"/>
    <col min="1283" max="1284" width="0" style="2" hidden="1" customWidth="1"/>
    <col min="1285" max="1535" width="9.140625" style="2"/>
    <col min="1536" max="1536" width="62.42578125" style="2" customWidth="1"/>
    <col min="1537" max="1537" width="24.28515625" style="2" customWidth="1"/>
    <col min="1538" max="1538" width="62.7109375" style="2" customWidth="1"/>
    <col min="1539" max="1540" width="0" style="2" hidden="1" customWidth="1"/>
    <col min="1541" max="1791" width="9.140625" style="2"/>
    <col min="1792" max="1792" width="62.42578125" style="2" customWidth="1"/>
    <col min="1793" max="1793" width="24.28515625" style="2" customWidth="1"/>
    <col min="1794" max="1794" width="62.7109375" style="2" customWidth="1"/>
    <col min="1795" max="1796" width="0" style="2" hidden="1" customWidth="1"/>
    <col min="1797" max="2047" width="9.140625" style="2"/>
    <col min="2048" max="2048" width="62.42578125" style="2" customWidth="1"/>
    <col min="2049" max="2049" width="24.28515625" style="2" customWidth="1"/>
    <col min="2050" max="2050" width="62.7109375" style="2" customWidth="1"/>
    <col min="2051" max="2052" width="0" style="2" hidden="1" customWidth="1"/>
    <col min="2053" max="2303" width="9.140625" style="2"/>
    <col min="2304" max="2304" width="62.42578125" style="2" customWidth="1"/>
    <col min="2305" max="2305" width="24.28515625" style="2" customWidth="1"/>
    <col min="2306" max="2306" width="62.7109375" style="2" customWidth="1"/>
    <col min="2307" max="2308" width="0" style="2" hidden="1" customWidth="1"/>
    <col min="2309" max="2559" width="9.140625" style="2"/>
    <col min="2560" max="2560" width="62.42578125" style="2" customWidth="1"/>
    <col min="2561" max="2561" width="24.28515625" style="2" customWidth="1"/>
    <col min="2562" max="2562" width="62.7109375" style="2" customWidth="1"/>
    <col min="2563" max="2564" width="0" style="2" hidden="1" customWidth="1"/>
    <col min="2565" max="2815" width="9.140625" style="2"/>
    <col min="2816" max="2816" width="62.42578125" style="2" customWidth="1"/>
    <col min="2817" max="2817" width="24.28515625" style="2" customWidth="1"/>
    <col min="2818" max="2818" width="62.7109375" style="2" customWidth="1"/>
    <col min="2819" max="2820" width="0" style="2" hidden="1" customWidth="1"/>
    <col min="2821" max="3071" width="9.140625" style="2"/>
    <col min="3072" max="3072" width="62.42578125" style="2" customWidth="1"/>
    <col min="3073" max="3073" width="24.28515625" style="2" customWidth="1"/>
    <col min="3074" max="3074" width="62.7109375" style="2" customWidth="1"/>
    <col min="3075" max="3076" width="0" style="2" hidden="1" customWidth="1"/>
    <col min="3077" max="3327" width="9.140625" style="2"/>
    <col min="3328" max="3328" width="62.42578125" style="2" customWidth="1"/>
    <col min="3329" max="3329" width="24.28515625" style="2" customWidth="1"/>
    <col min="3330" max="3330" width="62.7109375" style="2" customWidth="1"/>
    <col min="3331" max="3332" width="0" style="2" hidden="1" customWidth="1"/>
    <col min="3333" max="3583" width="9.140625" style="2"/>
    <col min="3584" max="3584" width="62.42578125" style="2" customWidth="1"/>
    <col min="3585" max="3585" width="24.28515625" style="2" customWidth="1"/>
    <col min="3586" max="3586" width="62.7109375" style="2" customWidth="1"/>
    <col min="3587" max="3588" width="0" style="2" hidden="1" customWidth="1"/>
    <col min="3589" max="3839" width="9.140625" style="2"/>
    <col min="3840" max="3840" width="62.42578125" style="2" customWidth="1"/>
    <col min="3841" max="3841" width="24.28515625" style="2" customWidth="1"/>
    <col min="3842" max="3842" width="62.7109375" style="2" customWidth="1"/>
    <col min="3843" max="3844" width="0" style="2" hidden="1" customWidth="1"/>
    <col min="3845" max="4095" width="9.140625" style="2"/>
    <col min="4096" max="4096" width="62.42578125" style="2" customWidth="1"/>
    <col min="4097" max="4097" width="24.28515625" style="2" customWidth="1"/>
    <col min="4098" max="4098" width="62.7109375" style="2" customWidth="1"/>
    <col min="4099" max="4100" width="0" style="2" hidden="1" customWidth="1"/>
    <col min="4101" max="4351" width="9.140625" style="2"/>
    <col min="4352" max="4352" width="62.42578125" style="2" customWidth="1"/>
    <col min="4353" max="4353" width="24.28515625" style="2" customWidth="1"/>
    <col min="4354" max="4354" width="62.7109375" style="2" customWidth="1"/>
    <col min="4355" max="4356" width="0" style="2" hidden="1" customWidth="1"/>
    <col min="4357" max="4607" width="9.140625" style="2"/>
    <col min="4608" max="4608" width="62.42578125" style="2" customWidth="1"/>
    <col min="4609" max="4609" width="24.28515625" style="2" customWidth="1"/>
    <col min="4610" max="4610" width="62.7109375" style="2" customWidth="1"/>
    <col min="4611" max="4612" width="0" style="2" hidden="1" customWidth="1"/>
    <col min="4613" max="4863" width="9.140625" style="2"/>
    <col min="4864" max="4864" width="62.42578125" style="2" customWidth="1"/>
    <col min="4865" max="4865" width="24.28515625" style="2" customWidth="1"/>
    <col min="4866" max="4866" width="62.7109375" style="2" customWidth="1"/>
    <col min="4867" max="4868" width="0" style="2" hidden="1" customWidth="1"/>
    <col min="4869" max="5119" width="9.140625" style="2"/>
    <col min="5120" max="5120" width="62.42578125" style="2" customWidth="1"/>
    <col min="5121" max="5121" width="24.28515625" style="2" customWidth="1"/>
    <col min="5122" max="5122" width="62.7109375" style="2" customWidth="1"/>
    <col min="5123" max="5124" width="0" style="2" hidden="1" customWidth="1"/>
    <col min="5125" max="5375" width="9.140625" style="2"/>
    <col min="5376" max="5376" width="62.42578125" style="2" customWidth="1"/>
    <col min="5377" max="5377" width="24.28515625" style="2" customWidth="1"/>
    <col min="5378" max="5378" width="62.7109375" style="2" customWidth="1"/>
    <col min="5379" max="5380" width="0" style="2" hidden="1" customWidth="1"/>
    <col min="5381" max="5631" width="9.140625" style="2"/>
    <col min="5632" max="5632" width="62.42578125" style="2" customWidth="1"/>
    <col min="5633" max="5633" width="24.28515625" style="2" customWidth="1"/>
    <col min="5634" max="5634" width="62.7109375" style="2" customWidth="1"/>
    <col min="5635" max="5636" width="0" style="2" hidden="1" customWidth="1"/>
    <col min="5637" max="5887" width="9.140625" style="2"/>
    <col min="5888" max="5888" width="62.42578125" style="2" customWidth="1"/>
    <col min="5889" max="5889" width="24.28515625" style="2" customWidth="1"/>
    <col min="5890" max="5890" width="62.7109375" style="2" customWidth="1"/>
    <col min="5891" max="5892" width="0" style="2" hidden="1" customWidth="1"/>
    <col min="5893" max="6143" width="9.140625" style="2"/>
    <col min="6144" max="6144" width="62.42578125" style="2" customWidth="1"/>
    <col min="6145" max="6145" width="24.28515625" style="2" customWidth="1"/>
    <col min="6146" max="6146" width="62.7109375" style="2" customWidth="1"/>
    <col min="6147" max="6148" width="0" style="2" hidden="1" customWidth="1"/>
    <col min="6149" max="6399" width="9.140625" style="2"/>
    <col min="6400" max="6400" width="62.42578125" style="2" customWidth="1"/>
    <col min="6401" max="6401" width="24.28515625" style="2" customWidth="1"/>
    <col min="6402" max="6402" width="62.7109375" style="2" customWidth="1"/>
    <col min="6403" max="6404" width="0" style="2" hidden="1" customWidth="1"/>
    <col min="6405" max="6655" width="9.140625" style="2"/>
    <col min="6656" max="6656" width="62.42578125" style="2" customWidth="1"/>
    <col min="6657" max="6657" width="24.28515625" style="2" customWidth="1"/>
    <col min="6658" max="6658" width="62.7109375" style="2" customWidth="1"/>
    <col min="6659" max="6660" width="0" style="2" hidden="1" customWidth="1"/>
    <col min="6661" max="6911" width="9.140625" style="2"/>
    <col min="6912" max="6912" width="62.42578125" style="2" customWidth="1"/>
    <col min="6913" max="6913" width="24.28515625" style="2" customWidth="1"/>
    <col min="6914" max="6914" width="62.7109375" style="2" customWidth="1"/>
    <col min="6915" max="6916" width="0" style="2" hidden="1" customWidth="1"/>
    <col min="6917" max="7167" width="9.140625" style="2"/>
    <col min="7168" max="7168" width="62.42578125" style="2" customWidth="1"/>
    <col min="7169" max="7169" width="24.28515625" style="2" customWidth="1"/>
    <col min="7170" max="7170" width="62.7109375" style="2" customWidth="1"/>
    <col min="7171" max="7172" width="0" style="2" hidden="1" customWidth="1"/>
    <col min="7173" max="7423" width="9.140625" style="2"/>
    <col min="7424" max="7424" width="62.42578125" style="2" customWidth="1"/>
    <col min="7425" max="7425" width="24.28515625" style="2" customWidth="1"/>
    <col min="7426" max="7426" width="62.7109375" style="2" customWidth="1"/>
    <col min="7427" max="7428" width="0" style="2" hidden="1" customWidth="1"/>
    <col min="7429" max="7679" width="9.140625" style="2"/>
    <col min="7680" max="7680" width="62.42578125" style="2" customWidth="1"/>
    <col min="7681" max="7681" width="24.28515625" style="2" customWidth="1"/>
    <col min="7682" max="7682" width="62.7109375" style="2" customWidth="1"/>
    <col min="7683" max="7684" width="0" style="2" hidden="1" customWidth="1"/>
    <col min="7685" max="7935" width="9.140625" style="2"/>
    <col min="7936" max="7936" width="62.42578125" style="2" customWidth="1"/>
    <col min="7937" max="7937" width="24.28515625" style="2" customWidth="1"/>
    <col min="7938" max="7938" width="62.7109375" style="2" customWidth="1"/>
    <col min="7939" max="7940" width="0" style="2" hidden="1" customWidth="1"/>
    <col min="7941" max="8191" width="9.140625" style="2"/>
    <col min="8192" max="8192" width="62.42578125" style="2" customWidth="1"/>
    <col min="8193" max="8193" width="24.28515625" style="2" customWidth="1"/>
    <col min="8194" max="8194" width="62.7109375" style="2" customWidth="1"/>
    <col min="8195" max="8196" width="0" style="2" hidden="1" customWidth="1"/>
    <col min="8197" max="8447" width="9.140625" style="2"/>
    <col min="8448" max="8448" width="62.42578125" style="2" customWidth="1"/>
    <col min="8449" max="8449" width="24.28515625" style="2" customWidth="1"/>
    <col min="8450" max="8450" width="62.7109375" style="2" customWidth="1"/>
    <col min="8451" max="8452" width="0" style="2" hidden="1" customWidth="1"/>
    <col min="8453" max="8703" width="9.140625" style="2"/>
    <col min="8704" max="8704" width="62.42578125" style="2" customWidth="1"/>
    <col min="8705" max="8705" width="24.28515625" style="2" customWidth="1"/>
    <col min="8706" max="8706" width="62.7109375" style="2" customWidth="1"/>
    <col min="8707" max="8708" width="0" style="2" hidden="1" customWidth="1"/>
    <col min="8709" max="8959" width="9.140625" style="2"/>
    <col min="8960" max="8960" width="62.42578125" style="2" customWidth="1"/>
    <col min="8961" max="8961" width="24.28515625" style="2" customWidth="1"/>
    <col min="8962" max="8962" width="62.7109375" style="2" customWidth="1"/>
    <col min="8963" max="8964" width="0" style="2" hidden="1" customWidth="1"/>
    <col min="8965" max="9215" width="9.140625" style="2"/>
    <col min="9216" max="9216" width="62.42578125" style="2" customWidth="1"/>
    <col min="9217" max="9217" width="24.28515625" style="2" customWidth="1"/>
    <col min="9218" max="9218" width="62.7109375" style="2" customWidth="1"/>
    <col min="9219" max="9220" width="0" style="2" hidden="1" customWidth="1"/>
    <col min="9221" max="9471" width="9.140625" style="2"/>
    <col min="9472" max="9472" width="62.42578125" style="2" customWidth="1"/>
    <col min="9473" max="9473" width="24.28515625" style="2" customWidth="1"/>
    <col min="9474" max="9474" width="62.7109375" style="2" customWidth="1"/>
    <col min="9475" max="9476" width="0" style="2" hidden="1" customWidth="1"/>
    <col min="9477" max="9727" width="9.140625" style="2"/>
    <col min="9728" max="9728" width="62.42578125" style="2" customWidth="1"/>
    <col min="9729" max="9729" width="24.28515625" style="2" customWidth="1"/>
    <col min="9730" max="9730" width="62.7109375" style="2" customWidth="1"/>
    <col min="9731" max="9732" width="0" style="2" hidden="1" customWidth="1"/>
    <col min="9733" max="9983" width="9.140625" style="2"/>
    <col min="9984" max="9984" width="62.42578125" style="2" customWidth="1"/>
    <col min="9985" max="9985" width="24.28515625" style="2" customWidth="1"/>
    <col min="9986" max="9986" width="62.7109375" style="2" customWidth="1"/>
    <col min="9987" max="9988" width="0" style="2" hidden="1" customWidth="1"/>
    <col min="9989" max="10239" width="9.140625" style="2"/>
    <col min="10240" max="10240" width="62.42578125" style="2" customWidth="1"/>
    <col min="10241" max="10241" width="24.28515625" style="2" customWidth="1"/>
    <col min="10242" max="10242" width="62.7109375" style="2" customWidth="1"/>
    <col min="10243" max="10244" width="0" style="2" hidden="1" customWidth="1"/>
    <col min="10245" max="10495" width="9.140625" style="2"/>
    <col min="10496" max="10496" width="62.42578125" style="2" customWidth="1"/>
    <col min="10497" max="10497" width="24.28515625" style="2" customWidth="1"/>
    <col min="10498" max="10498" width="62.7109375" style="2" customWidth="1"/>
    <col min="10499" max="10500" width="0" style="2" hidden="1" customWidth="1"/>
    <col min="10501" max="10751" width="9.140625" style="2"/>
    <col min="10752" max="10752" width="62.42578125" style="2" customWidth="1"/>
    <col min="10753" max="10753" width="24.28515625" style="2" customWidth="1"/>
    <col min="10754" max="10754" width="62.7109375" style="2" customWidth="1"/>
    <col min="10755" max="10756" width="0" style="2" hidden="1" customWidth="1"/>
    <col min="10757" max="11007" width="9.140625" style="2"/>
    <col min="11008" max="11008" width="62.42578125" style="2" customWidth="1"/>
    <col min="11009" max="11009" width="24.28515625" style="2" customWidth="1"/>
    <col min="11010" max="11010" width="62.7109375" style="2" customWidth="1"/>
    <col min="11011" max="11012" width="0" style="2" hidden="1" customWidth="1"/>
    <col min="11013" max="11263" width="9.140625" style="2"/>
    <col min="11264" max="11264" width="62.42578125" style="2" customWidth="1"/>
    <col min="11265" max="11265" width="24.28515625" style="2" customWidth="1"/>
    <col min="11266" max="11266" width="62.7109375" style="2" customWidth="1"/>
    <col min="11267" max="11268" width="0" style="2" hidden="1" customWidth="1"/>
    <col min="11269" max="11519" width="9.140625" style="2"/>
    <col min="11520" max="11520" width="62.42578125" style="2" customWidth="1"/>
    <col min="11521" max="11521" width="24.28515625" style="2" customWidth="1"/>
    <col min="11522" max="11522" width="62.7109375" style="2" customWidth="1"/>
    <col min="11523" max="11524" width="0" style="2" hidden="1" customWidth="1"/>
    <col min="11525" max="11775" width="9.140625" style="2"/>
    <col min="11776" max="11776" width="62.42578125" style="2" customWidth="1"/>
    <col min="11777" max="11777" width="24.28515625" style="2" customWidth="1"/>
    <col min="11778" max="11778" width="62.7109375" style="2" customWidth="1"/>
    <col min="11779" max="11780" width="0" style="2" hidden="1" customWidth="1"/>
    <col min="11781" max="12031" width="9.140625" style="2"/>
    <col min="12032" max="12032" width="62.42578125" style="2" customWidth="1"/>
    <col min="12033" max="12033" width="24.28515625" style="2" customWidth="1"/>
    <col min="12034" max="12034" width="62.7109375" style="2" customWidth="1"/>
    <col min="12035" max="12036" width="0" style="2" hidden="1" customWidth="1"/>
    <col min="12037" max="12287" width="9.140625" style="2"/>
    <col min="12288" max="12288" width="62.42578125" style="2" customWidth="1"/>
    <col min="12289" max="12289" width="24.28515625" style="2" customWidth="1"/>
    <col min="12290" max="12290" width="62.7109375" style="2" customWidth="1"/>
    <col min="12291" max="12292" width="0" style="2" hidden="1" customWidth="1"/>
    <col min="12293" max="12543" width="9.140625" style="2"/>
    <col min="12544" max="12544" width="62.42578125" style="2" customWidth="1"/>
    <col min="12545" max="12545" width="24.28515625" style="2" customWidth="1"/>
    <col min="12546" max="12546" width="62.7109375" style="2" customWidth="1"/>
    <col min="12547" max="12548" width="0" style="2" hidden="1" customWidth="1"/>
    <col min="12549" max="12799" width="9.140625" style="2"/>
    <col min="12800" max="12800" width="62.42578125" style="2" customWidth="1"/>
    <col min="12801" max="12801" width="24.28515625" style="2" customWidth="1"/>
    <col min="12802" max="12802" width="62.7109375" style="2" customWidth="1"/>
    <col min="12803" max="12804" width="0" style="2" hidden="1" customWidth="1"/>
    <col min="12805" max="13055" width="9.140625" style="2"/>
    <col min="13056" max="13056" width="62.42578125" style="2" customWidth="1"/>
    <col min="13057" max="13057" width="24.28515625" style="2" customWidth="1"/>
    <col min="13058" max="13058" width="62.7109375" style="2" customWidth="1"/>
    <col min="13059" max="13060" width="0" style="2" hidden="1" customWidth="1"/>
    <col min="13061" max="13311" width="9.140625" style="2"/>
    <col min="13312" max="13312" width="62.42578125" style="2" customWidth="1"/>
    <col min="13313" max="13313" width="24.28515625" style="2" customWidth="1"/>
    <col min="13314" max="13314" width="62.7109375" style="2" customWidth="1"/>
    <col min="13315" max="13316" width="0" style="2" hidden="1" customWidth="1"/>
    <col min="13317" max="13567" width="9.140625" style="2"/>
    <col min="13568" max="13568" width="62.42578125" style="2" customWidth="1"/>
    <col min="13569" max="13569" width="24.28515625" style="2" customWidth="1"/>
    <col min="13570" max="13570" width="62.7109375" style="2" customWidth="1"/>
    <col min="13571" max="13572" width="0" style="2" hidden="1" customWidth="1"/>
    <col min="13573" max="13823" width="9.140625" style="2"/>
    <col min="13824" max="13824" width="62.42578125" style="2" customWidth="1"/>
    <col min="13825" max="13825" width="24.28515625" style="2" customWidth="1"/>
    <col min="13826" max="13826" width="62.7109375" style="2" customWidth="1"/>
    <col min="13827" max="13828" width="0" style="2" hidden="1" customWidth="1"/>
    <col min="13829" max="14079" width="9.140625" style="2"/>
    <col min="14080" max="14080" width="62.42578125" style="2" customWidth="1"/>
    <col min="14081" max="14081" width="24.28515625" style="2" customWidth="1"/>
    <col min="14082" max="14082" width="62.7109375" style="2" customWidth="1"/>
    <col min="14083" max="14084" width="0" style="2" hidden="1" customWidth="1"/>
    <col min="14085" max="14335" width="9.140625" style="2"/>
    <col min="14336" max="14336" width="62.42578125" style="2" customWidth="1"/>
    <col min="14337" max="14337" width="24.28515625" style="2" customWidth="1"/>
    <col min="14338" max="14338" width="62.7109375" style="2" customWidth="1"/>
    <col min="14339" max="14340" width="0" style="2" hidden="1" customWidth="1"/>
    <col min="14341" max="14591" width="9.140625" style="2"/>
    <col min="14592" max="14592" width="62.42578125" style="2" customWidth="1"/>
    <col min="14593" max="14593" width="24.28515625" style="2" customWidth="1"/>
    <col min="14594" max="14594" width="62.7109375" style="2" customWidth="1"/>
    <col min="14595" max="14596" width="0" style="2" hidden="1" customWidth="1"/>
    <col min="14597" max="14847" width="9.140625" style="2"/>
    <col min="14848" max="14848" width="62.42578125" style="2" customWidth="1"/>
    <col min="14849" max="14849" width="24.28515625" style="2" customWidth="1"/>
    <col min="14850" max="14850" width="62.7109375" style="2" customWidth="1"/>
    <col min="14851" max="14852" width="0" style="2" hidden="1" customWidth="1"/>
    <col min="14853" max="15103" width="9.140625" style="2"/>
    <col min="15104" max="15104" width="62.42578125" style="2" customWidth="1"/>
    <col min="15105" max="15105" width="24.28515625" style="2" customWidth="1"/>
    <col min="15106" max="15106" width="62.7109375" style="2" customWidth="1"/>
    <col min="15107" max="15108" width="0" style="2" hidden="1" customWidth="1"/>
    <col min="15109" max="15359" width="9.140625" style="2"/>
    <col min="15360" max="15360" width="62.42578125" style="2" customWidth="1"/>
    <col min="15361" max="15361" width="24.28515625" style="2" customWidth="1"/>
    <col min="15362" max="15362" width="62.7109375" style="2" customWidth="1"/>
    <col min="15363" max="15364" width="0" style="2" hidden="1" customWidth="1"/>
    <col min="15365" max="15615" width="9.140625" style="2"/>
    <col min="15616" max="15616" width="62.42578125" style="2" customWidth="1"/>
    <col min="15617" max="15617" width="24.28515625" style="2" customWidth="1"/>
    <col min="15618" max="15618" width="62.7109375" style="2" customWidth="1"/>
    <col min="15619" max="15620" width="0" style="2" hidden="1" customWidth="1"/>
    <col min="15621" max="15871" width="9.140625" style="2"/>
    <col min="15872" max="15872" width="62.42578125" style="2" customWidth="1"/>
    <col min="15873" max="15873" width="24.28515625" style="2" customWidth="1"/>
    <col min="15874" max="15874" width="62.7109375" style="2" customWidth="1"/>
    <col min="15875" max="15876" width="0" style="2" hidden="1" customWidth="1"/>
    <col min="15877" max="16127" width="9.140625" style="2"/>
    <col min="16128" max="16128" width="62.42578125" style="2" customWidth="1"/>
    <col min="16129" max="16129" width="24.28515625" style="2" customWidth="1"/>
    <col min="16130" max="16130" width="62.7109375" style="2" customWidth="1"/>
    <col min="16131" max="16132" width="0" style="2" hidden="1" customWidth="1"/>
    <col min="16133" max="16384" width="9.140625" style="2"/>
  </cols>
  <sheetData>
    <row r="1" spans="1:20" x14ac:dyDescent="0.25">
      <c r="E1" s="12" t="s">
        <v>0</v>
      </c>
    </row>
    <row r="2" spans="1:20" s="5" customFormat="1" ht="33.75" customHeight="1" x14ac:dyDescent="0.25">
      <c r="A2" s="18" t="s">
        <v>128</v>
      </c>
      <c r="B2" s="18"/>
      <c r="C2" s="18"/>
      <c r="D2" s="18"/>
      <c r="E2" s="12">
        <v>1565.3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0" x14ac:dyDescent="0.25">
      <c r="A5" s="6" t="s">
        <v>5</v>
      </c>
      <c r="B5" s="1" t="s">
        <v>6</v>
      </c>
      <c r="C5" s="1" t="s">
        <v>7</v>
      </c>
      <c r="D5" s="1" t="s">
        <v>129</v>
      </c>
    </row>
    <row r="6" spans="1:20" x14ac:dyDescent="0.25">
      <c r="A6" s="6" t="s">
        <v>8</v>
      </c>
      <c r="B6" s="1" t="s">
        <v>9</v>
      </c>
      <c r="C6" s="1" t="s">
        <v>7</v>
      </c>
      <c r="D6" s="1" t="s">
        <v>130</v>
      </c>
    </row>
    <row r="7" spans="1:20" x14ac:dyDescent="0.25">
      <c r="A7" s="6" t="s">
        <v>10</v>
      </c>
      <c r="B7" s="1" t="s">
        <v>11</v>
      </c>
      <c r="C7" s="1" t="s">
        <v>7</v>
      </c>
      <c r="D7" s="1" t="s">
        <v>131</v>
      </c>
    </row>
    <row r="8" spans="1:20" ht="42.75" customHeight="1" x14ac:dyDescent="0.25">
      <c r="A8" s="19" t="s">
        <v>12</v>
      </c>
      <c r="B8" s="19"/>
      <c r="C8" s="19"/>
      <c r="D8" s="19"/>
    </row>
    <row r="9" spans="1:20" x14ac:dyDescent="0.25">
      <c r="A9" s="6" t="s">
        <v>13</v>
      </c>
      <c r="B9" s="1" t="s">
        <v>14</v>
      </c>
      <c r="C9" s="1" t="s">
        <v>15</v>
      </c>
      <c r="D9" s="11">
        <f>[1]Лист1!$D$23</f>
        <v>1009.47</v>
      </c>
    </row>
    <row r="10" spans="1:20" x14ac:dyDescent="0.25">
      <c r="A10" s="6" t="s">
        <v>16</v>
      </c>
      <c r="B10" s="1" t="s">
        <v>17</v>
      </c>
      <c r="C10" s="1" t="s">
        <v>15</v>
      </c>
      <c r="D10" s="11">
        <f>[1]Лист1!$D$24</f>
        <v>-24560.880792472773</v>
      </c>
      <c r="F10" s="9"/>
    </row>
    <row r="11" spans="1:20" x14ac:dyDescent="0.25">
      <c r="A11" s="6" t="s">
        <v>18</v>
      </c>
      <c r="B11" s="1" t="s">
        <v>19</v>
      </c>
      <c r="C11" s="1" t="s">
        <v>15</v>
      </c>
      <c r="D11" s="14">
        <f>[1]Лист1!$D$25</f>
        <v>56710.65</v>
      </c>
    </row>
    <row r="12" spans="1:20" ht="31.5" x14ac:dyDescent="0.25">
      <c r="A12" s="6" t="s">
        <v>20</v>
      </c>
      <c r="B12" s="1" t="s">
        <v>21</v>
      </c>
      <c r="C12" s="1" t="s">
        <v>15</v>
      </c>
      <c r="D12" s="11">
        <f>D13+D14+D15</f>
        <v>231512.21722753713</v>
      </c>
    </row>
    <row r="13" spans="1:20" x14ac:dyDescent="0.25">
      <c r="A13" s="6" t="s">
        <v>22</v>
      </c>
      <c r="B13" s="15" t="s">
        <v>23</v>
      </c>
      <c r="C13" s="1" t="s">
        <v>15</v>
      </c>
      <c r="D13" s="11">
        <f>'[2]ГУК 2021'!$GR$124+'[2]ГУК 2020'!$GR$124</f>
        <v>106593.04187039452</v>
      </c>
    </row>
    <row r="14" spans="1:20" x14ac:dyDescent="0.25">
      <c r="A14" s="6" t="s">
        <v>24</v>
      </c>
      <c r="B14" s="15" t="s">
        <v>25</v>
      </c>
      <c r="C14" s="1" t="s">
        <v>15</v>
      </c>
      <c r="D14" s="11">
        <f>'[2]ГУК 2021'!$GR$123+'[2]ГУК 2020'!$GR$123</f>
        <v>99949.603954705206</v>
      </c>
    </row>
    <row r="15" spans="1:20" x14ac:dyDescent="0.25">
      <c r="A15" s="6" t="s">
        <v>26</v>
      </c>
      <c r="B15" s="15" t="s">
        <v>27</v>
      </c>
      <c r="C15" s="1" t="s">
        <v>15</v>
      </c>
      <c r="D15" s="11">
        <f>'[2]ГУК 2021'!$GR$125+'[2]ГУК 2020'!$GR$125</f>
        <v>24969.571402437417</v>
      </c>
    </row>
    <row r="16" spans="1:20" x14ac:dyDescent="0.25">
      <c r="A16" s="15" t="s">
        <v>28</v>
      </c>
      <c r="B16" s="15" t="s">
        <v>29</v>
      </c>
      <c r="C16" s="15" t="s">
        <v>15</v>
      </c>
      <c r="D16" s="10">
        <f>D17</f>
        <v>163641.67722753715</v>
      </c>
      <c r="E16" s="12">
        <v>163641.68</v>
      </c>
      <c r="F16" s="9">
        <f>D16-E16</f>
        <v>-2.7724628453142941E-3</v>
      </c>
    </row>
    <row r="17" spans="1:20" ht="31.5" x14ac:dyDescent="0.25">
      <c r="A17" s="15" t="s">
        <v>30</v>
      </c>
      <c r="B17" s="15" t="s">
        <v>31</v>
      </c>
      <c r="C17" s="15" t="s">
        <v>15</v>
      </c>
      <c r="D17" s="10">
        <f>D12-D25+D103+D119</f>
        <v>163641.67722753715</v>
      </c>
    </row>
    <row r="18" spans="1:20" ht="31.5" x14ac:dyDescent="0.25">
      <c r="A18" s="15" t="s">
        <v>32</v>
      </c>
      <c r="B18" s="15" t="s">
        <v>33</v>
      </c>
      <c r="C18" s="15" t="s">
        <v>15</v>
      </c>
      <c r="D18" s="10">
        <v>0</v>
      </c>
    </row>
    <row r="19" spans="1:20" x14ac:dyDescent="0.25">
      <c r="A19" s="15" t="s">
        <v>34</v>
      </c>
      <c r="B19" s="15" t="s">
        <v>35</v>
      </c>
      <c r="C19" s="15" t="s">
        <v>15</v>
      </c>
      <c r="D19" s="10">
        <v>0</v>
      </c>
    </row>
    <row r="20" spans="1:20" x14ac:dyDescent="0.25">
      <c r="A20" s="15" t="s">
        <v>36</v>
      </c>
      <c r="B20" s="15" t="s">
        <v>37</v>
      </c>
      <c r="C20" s="15" t="s">
        <v>15</v>
      </c>
      <c r="D20" s="10">
        <v>0</v>
      </c>
    </row>
    <row r="21" spans="1:20" x14ac:dyDescent="0.25">
      <c r="A21" s="15" t="s">
        <v>38</v>
      </c>
      <c r="B21" s="15" t="s">
        <v>39</v>
      </c>
      <c r="C21" s="15" t="s">
        <v>15</v>
      </c>
      <c r="D21" s="10">
        <v>0</v>
      </c>
    </row>
    <row r="22" spans="1:20" x14ac:dyDescent="0.25">
      <c r="A22" s="15" t="s">
        <v>40</v>
      </c>
      <c r="B22" s="15" t="s">
        <v>41</v>
      </c>
      <c r="C22" s="15" t="s">
        <v>15</v>
      </c>
      <c r="D22" s="10">
        <f>D16+D10+D9</f>
        <v>140090.26643506438</v>
      </c>
    </row>
    <row r="23" spans="1:20" x14ac:dyDescent="0.25">
      <c r="A23" s="15" t="s">
        <v>42</v>
      </c>
      <c r="B23" s="15" t="s">
        <v>43</v>
      </c>
      <c r="C23" s="15" t="s">
        <v>15</v>
      </c>
      <c r="D23" s="10">
        <v>752.4</v>
      </c>
    </row>
    <row r="24" spans="1:20" x14ac:dyDescent="0.25">
      <c r="A24" s="15" t="s">
        <v>44</v>
      </c>
      <c r="B24" s="15" t="s">
        <v>45</v>
      </c>
      <c r="C24" s="15" t="s">
        <v>15</v>
      </c>
      <c r="D24" s="10">
        <f>D22-D98</f>
        <v>-91422.000099422934</v>
      </c>
    </row>
    <row r="25" spans="1:20" x14ac:dyDescent="0.25">
      <c r="A25" s="15" t="s">
        <v>46</v>
      </c>
      <c r="B25" s="15" t="s">
        <v>47</v>
      </c>
      <c r="C25" s="15" t="s">
        <v>15</v>
      </c>
      <c r="D25" s="16">
        <v>124769.54</v>
      </c>
      <c r="E25" s="9">
        <f>D25+F16</f>
        <v>124769.53722753715</v>
      </c>
    </row>
    <row r="26" spans="1:20" ht="35.25" customHeight="1" x14ac:dyDescent="0.25">
      <c r="A26" s="19" t="s">
        <v>48</v>
      </c>
      <c r="B26" s="19"/>
      <c r="C26" s="19"/>
      <c r="D26" s="19"/>
    </row>
    <row r="27" spans="1:20" s="5" customFormat="1" ht="33.75" customHeight="1" x14ac:dyDescent="0.25">
      <c r="A27" s="17" t="s">
        <v>1</v>
      </c>
      <c r="B27" s="3" t="s">
        <v>50</v>
      </c>
      <c r="C27" s="3" t="s">
        <v>132</v>
      </c>
      <c r="D27" s="20" t="s">
        <v>133</v>
      </c>
      <c r="E27" s="21" t="s">
        <v>247</v>
      </c>
      <c r="F27" s="21" t="s">
        <v>248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17" t="s">
        <v>134</v>
      </c>
      <c r="B28" s="22" t="s">
        <v>135</v>
      </c>
      <c r="C28" s="1" t="s">
        <v>7</v>
      </c>
      <c r="D28" s="23" t="s">
        <v>7</v>
      </c>
      <c r="E28" s="21"/>
      <c r="F28" s="21"/>
    </row>
    <row r="29" spans="1:20" x14ac:dyDescent="0.25">
      <c r="A29" s="6" t="s">
        <v>49</v>
      </c>
      <c r="B29" s="24" t="s">
        <v>136</v>
      </c>
      <c r="C29" s="25" t="s">
        <v>137</v>
      </c>
      <c r="D29" s="26">
        <f>E29*E$2*6+F29*E$2*6</f>
        <v>628.90554248802709</v>
      </c>
      <c r="E29" s="27">
        <v>3.2484359999999997E-2</v>
      </c>
      <c r="F29" s="28">
        <v>3.4478899703999991E-2</v>
      </c>
    </row>
    <row r="30" spans="1:20" x14ac:dyDescent="0.25">
      <c r="A30" s="6" t="s">
        <v>56</v>
      </c>
      <c r="B30" s="24" t="s">
        <v>79</v>
      </c>
      <c r="C30" s="25" t="s">
        <v>137</v>
      </c>
      <c r="D30" s="26">
        <f t="shared" ref="D30:D58" si="0">E30*E$2*6+F30*E$2*6</f>
        <v>424.16076245563681</v>
      </c>
      <c r="E30" s="27">
        <v>2.1908840000000002E-2</v>
      </c>
      <c r="F30" s="28">
        <v>2.3254042775999999E-2</v>
      </c>
    </row>
    <row r="31" spans="1:20" x14ac:dyDescent="0.25">
      <c r="A31" s="6" t="s">
        <v>63</v>
      </c>
      <c r="B31" s="24" t="s">
        <v>138</v>
      </c>
      <c r="C31" s="25" t="s">
        <v>137</v>
      </c>
      <c r="D31" s="26">
        <f t="shared" si="0"/>
        <v>2166.2030330098883</v>
      </c>
      <c r="E31" s="27">
        <v>0.11188917</v>
      </c>
      <c r="F31" s="28">
        <v>0.11875916503799998</v>
      </c>
    </row>
    <row r="32" spans="1:20" x14ac:dyDescent="0.25">
      <c r="A32" s="6" t="s">
        <v>121</v>
      </c>
      <c r="B32" s="24" t="s">
        <v>84</v>
      </c>
      <c r="C32" s="25" t="s">
        <v>137</v>
      </c>
      <c r="D32" s="26">
        <f t="shared" si="0"/>
        <v>12889.099587106717</v>
      </c>
      <c r="E32" s="27">
        <v>0.66575045500000007</v>
      </c>
      <c r="F32" s="28">
        <v>0.70662753293699998</v>
      </c>
    </row>
    <row r="33" spans="1:20" s="5" customFormat="1" x14ac:dyDescent="0.25">
      <c r="A33" s="6" t="s">
        <v>123</v>
      </c>
      <c r="B33" s="24" t="s">
        <v>139</v>
      </c>
      <c r="C33" s="25" t="s">
        <v>137</v>
      </c>
      <c r="D33" s="26">
        <f t="shared" si="0"/>
        <v>1371.0238634254929</v>
      </c>
      <c r="E33" s="27">
        <v>7.0816409999999996E-2</v>
      </c>
      <c r="F33" s="28">
        <v>7.516453757399999E-2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6" t="s">
        <v>125</v>
      </c>
      <c r="B34" s="24" t="s">
        <v>82</v>
      </c>
      <c r="C34" s="25" t="s">
        <v>137</v>
      </c>
      <c r="D34" s="26">
        <f t="shared" si="0"/>
        <v>2172.458670695989</v>
      </c>
      <c r="E34" s="27">
        <v>0.11221228749999999</v>
      </c>
      <c r="F34" s="28">
        <v>0.11910212195249999</v>
      </c>
    </row>
    <row r="35" spans="1:20" x14ac:dyDescent="0.25">
      <c r="A35" s="6" t="s">
        <v>67</v>
      </c>
      <c r="B35" s="24" t="s">
        <v>83</v>
      </c>
      <c r="C35" s="25" t="s">
        <v>137</v>
      </c>
      <c r="D35" s="26">
        <f t="shared" si="0"/>
        <v>3793.9525616053743</v>
      </c>
      <c r="E35" s="27">
        <v>0.1959660275</v>
      </c>
      <c r="F35" s="28">
        <v>0.20799834158849997</v>
      </c>
    </row>
    <row r="36" spans="1:20" ht="31.5" x14ac:dyDescent="0.25">
      <c r="A36" s="6" t="s">
        <v>69</v>
      </c>
      <c r="B36" s="24" t="s">
        <v>140</v>
      </c>
      <c r="C36" s="25" t="s">
        <v>137</v>
      </c>
      <c r="D36" s="26">
        <f t="shared" si="0"/>
        <v>17.014519439395499</v>
      </c>
      <c r="E36" s="27">
        <v>8.788375E-4</v>
      </c>
      <c r="F36" s="28">
        <v>9.3279812249999993E-4</v>
      </c>
    </row>
    <row r="37" spans="1:20" x14ac:dyDescent="0.25">
      <c r="A37" s="6" t="s">
        <v>70</v>
      </c>
      <c r="B37" s="24" t="s">
        <v>141</v>
      </c>
      <c r="C37" s="25" t="s">
        <v>137</v>
      </c>
      <c r="D37" s="26">
        <f t="shared" si="0"/>
        <v>2926.0490568363048</v>
      </c>
      <c r="E37" s="27">
        <v>0.15113689499999999</v>
      </c>
      <c r="F37" s="28">
        <v>0.16041670035299999</v>
      </c>
    </row>
    <row r="38" spans="1:20" x14ac:dyDescent="0.25">
      <c r="A38" s="6" t="s">
        <v>127</v>
      </c>
      <c r="B38" s="24" t="s">
        <v>143</v>
      </c>
      <c r="C38" s="25" t="s">
        <v>137</v>
      </c>
      <c r="D38" s="26">
        <f t="shared" si="0"/>
        <v>7128.5130983470699</v>
      </c>
      <c r="E38" s="27">
        <v>0.36820344250000003</v>
      </c>
      <c r="F38" s="28">
        <v>0.3908111338695</v>
      </c>
    </row>
    <row r="39" spans="1:20" ht="31.5" x14ac:dyDescent="0.25">
      <c r="A39" s="6" t="s">
        <v>142</v>
      </c>
      <c r="B39" s="24" t="s">
        <v>145</v>
      </c>
      <c r="C39" s="25" t="s">
        <v>137</v>
      </c>
      <c r="D39" s="26">
        <f t="shared" si="0"/>
        <v>90.635428103510378</v>
      </c>
      <c r="E39" s="27">
        <v>4.6815199999999998E-3</v>
      </c>
      <c r="F39" s="28">
        <v>4.9689653279999992E-3</v>
      </c>
    </row>
    <row r="40" spans="1:20" ht="31.5" x14ac:dyDescent="0.25">
      <c r="A40" s="6" t="s">
        <v>144</v>
      </c>
      <c r="B40" s="24" t="s">
        <v>147</v>
      </c>
      <c r="C40" s="25" t="s">
        <v>137</v>
      </c>
      <c r="D40" s="26">
        <f t="shared" si="0"/>
        <v>327.39195668594908</v>
      </c>
      <c r="E40" s="27">
        <v>1.69105175E-2</v>
      </c>
      <c r="F40" s="28">
        <v>1.7948823274499998E-2</v>
      </c>
    </row>
    <row r="41" spans="1:20" ht="31.5" x14ac:dyDescent="0.25">
      <c r="A41" s="6" t="s">
        <v>146</v>
      </c>
      <c r="B41" s="24" t="s">
        <v>149</v>
      </c>
      <c r="C41" s="25" t="s">
        <v>137</v>
      </c>
      <c r="D41" s="26">
        <f t="shared" si="0"/>
        <v>1964.3517401156942</v>
      </c>
      <c r="E41" s="27">
        <v>0.101463105</v>
      </c>
      <c r="F41" s="28">
        <v>0.10769293964699998</v>
      </c>
    </row>
    <row r="42" spans="1:20" x14ac:dyDescent="0.25">
      <c r="A42" s="6" t="s">
        <v>148</v>
      </c>
      <c r="B42" s="24" t="s">
        <v>151</v>
      </c>
      <c r="C42" s="25" t="s">
        <v>137</v>
      </c>
      <c r="D42" s="26">
        <f t="shared" si="0"/>
        <v>3557.0941496729988</v>
      </c>
      <c r="E42" s="27">
        <v>0.1837317675</v>
      </c>
      <c r="F42" s="28">
        <v>0.19501289802449998</v>
      </c>
    </row>
    <row r="43" spans="1:20" x14ac:dyDescent="0.25">
      <c r="A43" s="6" t="s">
        <v>150</v>
      </c>
      <c r="B43" s="24" t="s">
        <v>153</v>
      </c>
      <c r="C43" s="25" t="s">
        <v>137</v>
      </c>
      <c r="D43" s="26">
        <f t="shared" si="0"/>
        <v>7519.5413954033556</v>
      </c>
      <c r="E43" s="27">
        <v>0.3884009175</v>
      </c>
      <c r="F43" s="28">
        <v>0.41224873383449995</v>
      </c>
    </row>
    <row r="44" spans="1:20" x14ac:dyDescent="0.25">
      <c r="A44" s="6" t="s">
        <v>152</v>
      </c>
      <c r="B44" s="24" t="s">
        <v>155</v>
      </c>
      <c r="C44" s="25" t="s">
        <v>137</v>
      </c>
      <c r="D44" s="26">
        <f t="shared" si="0"/>
        <v>859.34530337440276</v>
      </c>
      <c r="E44" s="27">
        <v>4.4387082500000001E-2</v>
      </c>
      <c r="F44" s="28">
        <v>4.7112449365499999E-2</v>
      </c>
    </row>
    <row r="45" spans="1:20" x14ac:dyDescent="0.25">
      <c r="A45" s="6" t="s">
        <v>154</v>
      </c>
      <c r="B45" s="24" t="s">
        <v>81</v>
      </c>
      <c r="C45" s="25" t="s">
        <v>137</v>
      </c>
      <c r="D45" s="26">
        <f t="shared" si="0"/>
        <v>15158.102920202535</v>
      </c>
      <c r="E45" s="27">
        <v>0.78294948750000004</v>
      </c>
      <c r="F45" s="28">
        <v>0.83102258603250001</v>
      </c>
    </row>
    <row r="46" spans="1:20" ht="31.5" x14ac:dyDescent="0.25">
      <c r="A46" s="6" t="s">
        <v>156</v>
      </c>
      <c r="B46" s="24" t="s">
        <v>158</v>
      </c>
      <c r="C46" s="25" t="s">
        <v>137</v>
      </c>
      <c r="D46" s="26">
        <f t="shared" si="0"/>
        <v>1470.808416353301</v>
      </c>
      <c r="E46" s="27">
        <v>7.5970502499999995E-2</v>
      </c>
      <c r="F46" s="28">
        <v>8.0635091353499985E-2</v>
      </c>
    </row>
    <row r="47" spans="1:20" ht="31.5" x14ac:dyDescent="0.25">
      <c r="A47" s="6" t="s">
        <v>157</v>
      </c>
      <c r="B47" s="24" t="s">
        <v>160</v>
      </c>
      <c r="C47" s="25" t="s">
        <v>137</v>
      </c>
      <c r="D47" s="26">
        <f t="shared" si="0"/>
        <v>3201.6435184145375</v>
      </c>
      <c r="E47" s="27">
        <v>0.1653719575</v>
      </c>
      <c r="F47" s="28">
        <v>0.17552579569049997</v>
      </c>
    </row>
    <row r="48" spans="1:20" ht="31.5" x14ac:dyDescent="0.25">
      <c r="A48" s="6" t="s">
        <v>159</v>
      </c>
      <c r="B48" s="24" t="s">
        <v>162</v>
      </c>
      <c r="C48" s="25" t="s">
        <v>137</v>
      </c>
      <c r="D48" s="26">
        <f t="shared" si="0"/>
        <v>1169.681987280982</v>
      </c>
      <c r="E48" s="27">
        <v>6.0416657500000005E-2</v>
      </c>
      <c r="F48" s="28">
        <v>6.4126240270499998E-2</v>
      </c>
    </row>
    <row r="49" spans="1:20" ht="31.5" x14ac:dyDescent="0.25">
      <c r="A49" s="6" t="s">
        <v>161</v>
      </c>
      <c r="B49" s="24" t="s">
        <v>164</v>
      </c>
      <c r="C49" s="25" t="s">
        <v>137</v>
      </c>
      <c r="D49" s="26">
        <f t="shared" si="0"/>
        <v>2263.9091655989914</v>
      </c>
      <c r="E49" s="27">
        <v>0.11693590749999999</v>
      </c>
      <c r="F49" s="28">
        <v>0.12411577222049998</v>
      </c>
    </row>
    <row r="50" spans="1:20" x14ac:dyDescent="0.25">
      <c r="A50" s="6" t="s">
        <v>163</v>
      </c>
      <c r="B50" s="24" t="s">
        <v>166</v>
      </c>
      <c r="C50" s="25" t="s">
        <v>62</v>
      </c>
      <c r="D50" s="26">
        <f t="shared" si="0"/>
        <v>2255.9826409739326</v>
      </c>
      <c r="E50" s="27">
        <v>0.11652648500000001</v>
      </c>
      <c r="F50" s="28">
        <v>0.12368121117900001</v>
      </c>
    </row>
    <row r="51" spans="1:20" x14ac:dyDescent="0.25">
      <c r="A51" s="6" t="s">
        <v>165</v>
      </c>
      <c r="B51" s="24" t="s">
        <v>80</v>
      </c>
      <c r="C51" s="25" t="s">
        <v>137</v>
      </c>
      <c r="D51" s="26">
        <f t="shared" si="0"/>
        <v>1624.1021046677588</v>
      </c>
      <c r="E51" s="27">
        <v>8.3888459999999998E-2</v>
      </c>
      <c r="F51" s="28">
        <v>8.9039211443999983E-2</v>
      </c>
    </row>
    <row r="52" spans="1:20" x14ac:dyDescent="0.25">
      <c r="A52" s="6" t="s">
        <v>167</v>
      </c>
      <c r="B52" s="24" t="s">
        <v>169</v>
      </c>
      <c r="C52" s="25" t="s">
        <v>137</v>
      </c>
      <c r="D52" s="26">
        <f t="shared" si="0"/>
        <v>460.24784500314502</v>
      </c>
      <c r="E52" s="27">
        <v>2.3772817499999998E-2</v>
      </c>
      <c r="F52" s="28">
        <v>2.5232468494499994E-2</v>
      </c>
    </row>
    <row r="53" spans="1:20" ht="31.5" x14ac:dyDescent="0.25">
      <c r="A53" s="6" t="s">
        <v>168</v>
      </c>
      <c r="B53" s="24" t="s">
        <v>171</v>
      </c>
      <c r="C53" s="25" t="s">
        <v>137</v>
      </c>
      <c r="D53" s="26">
        <f t="shared" si="0"/>
        <v>5880.8495950246906</v>
      </c>
      <c r="E53" s="27">
        <v>0.30375886749999997</v>
      </c>
      <c r="F53" s="28">
        <v>0.32240966196449994</v>
      </c>
    </row>
    <row r="54" spans="1:20" x14ac:dyDescent="0.25">
      <c r="A54" s="6" t="s">
        <v>170</v>
      </c>
      <c r="B54" s="24" t="s">
        <v>173</v>
      </c>
      <c r="C54" s="25" t="s">
        <v>137</v>
      </c>
      <c r="D54" s="26">
        <f t="shared" si="0"/>
        <v>2345.5584822381034</v>
      </c>
      <c r="E54" s="27">
        <v>0.121153275</v>
      </c>
      <c r="F54" s="28">
        <v>0.128592086085</v>
      </c>
    </row>
    <row r="55" spans="1:20" x14ac:dyDescent="0.25">
      <c r="A55" s="6" t="s">
        <v>172</v>
      </c>
      <c r="B55" s="24" t="s">
        <v>175</v>
      </c>
      <c r="C55" s="25" t="s">
        <v>137</v>
      </c>
      <c r="D55" s="26">
        <f t="shared" si="0"/>
        <v>407.53339974599993</v>
      </c>
      <c r="E55" s="27">
        <v>2.1049999999999999E-2</v>
      </c>
      <c r="F55" s="28">
        <v>2.2342469999999996E-2</v>
      </c>
    </row>
    <row r="56" spans="1:20" x14ac:dyDescent="0.25">
      <c r="A56" s="6" t="s">
        <v>174</v>
      </c>
      <c r="B56" s="24" t="s">
        <v>177</v>
      </c>
      <c r="C56" s="25" t="s">
        <v>178</v>
      </c>
      <c r="D56" s="26">
        <f t="shared" si="0"/>
        <v>8966.1219511417585</v>
      </c>
      <c r="E56" s="27">
        <v>0.46311999749999999</v>
      </c>
      <c r="F56" s="28">
        <v>0.49155556534649997</v>
      </c>
    </row>
    <row r="57" spans="1:20" x14ac:dyDescent="0.25">
      <c r="A57" s="6" t="s">
        <v>176</v>
      </c>
      <c r="B57" s="24" t="s">
        <v>180</v>
      </c>
      <c r="C57" s="25" t="s">
        <v>58</v>
      </c>
      <c r="D57" s="26">
        <f t="shared" si="0"/>
        <v>3707.0868174495135</v>
      </c>
      <c r="E57" s="27">
        <v>0.19147921999999998</v>
      </c>
      <c r="F57" s="28">
        <v>0.20323604410799995</v>
      </c>
    </row>
    <row r="58" spans="1:20" x14ac:dyDescent="0.25">
      <c r="A58" s="6" t="s">
        <v>179</v>
      </c>
      <c r="B58" s="24" t="s">
        <v>182</v>
      </c>
      <c r="C58" s="25" t="s">
        <v>181</v>
      </c>
      <c r="D58" s="26">
        <f t="shared" si="0"/>
        <v>2209.4423267229386</v>
      </c>
      <c r="E58" s="27">
        <v>0.114122575</v>
      </c>
      <c r="F58" s="28">
        <v>0.12112970110499999</v>
      </c>
    </row>
    <row r="59" spans="1:20" x14ac:dyDescent="0.25">
      <c r="A59" s="17" t="s">
        <v>183</v>
      </c>
      <c r="B59" s="29" t="s">
        <v>184</v>
      </c>
      <c r="C59" s="1" t="s">
        <v>7</v>
      </c>
      <c r="D59" s="23" t="s">
        <v>7</v>
      </c>
      <c r="E59" s="27"/>
      <c r="F59" s="28"/>
    </row>
    <row r="60" spans="1:20" ht="31.5" x14ac:dyDescent="0.25">
      <c r="A60" s="6" t="s">
        <v>185</v>
      </c>
      <c r="B60" s="24" t="s">
        <v>186</v>
      </c>
      <c r="C60" s="1" t="s">
        <v>7</v>
      </c>
      <c r="D60" s="23" t="s">
        <v>7</v>
      </c>
      <c r="E60" s="27"/>
      <c r="F60" s="28"/>
    </row>
    <row r="61" spans="1:20" ht="31.5" x14ac:dyDescent="0.25">
      <c r="A61" s="6" t="s">
        <v>187</v>
      </c>
      <c r="B61" s="24" t="s">
        <v>74</v>
      </c>
      <c r="C61" s="30" t="s">
        <v>188</v>
      </c>
      <c r="D61" s="26">
        <f t="shared" ref="D61:D68" si="1">E61*E$2*6+F61*E$2*6</f>
        <v>3239.8905279806995</v>
      </c>
      <c r="E61" s="27">
        <v>0.16734750000000001</v>
      </c>
      <c r="F61" s="28">
        <v>0.17762263649999999</v>
      </c>
    </row>
    <row r="62" spans="1:20" s="5" customFormat="1" ht="26.25" customHeight="1" x14ac:dyDescent="0.25">
      <c r="A62" s="6" t="s">
        <v>189</v>
      </c>
      <c r="B62" s="24" t="s">
        <v>190</v>
      </c>
      <c r="C62" s="30" t="s">
        <v>76</v>
      </c>
      <c r="D62" s="26">
        <f t="shared" si="1"/>
        <v>6133.377666177299</v>
      </c>
      <c r="E62" s="27">
        <v>0.31680249999999999</v>
      </c>
      <c r="F62" s="28">
        <v>0.33625417349999998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6" t="s">
        <v>191</v>
      </c>
      <c r="B63" s="24" t="s">
        <v>192</v>
      </c>
      <c r="C63" s="30" t="s">
        <v>60</v>
      </c>
      <c r="D63" s="26">
        <f t="shared" si="1"/>
        <v>1569.0035890221</v>
      </c>
      <c r="E63" s="27">
        <v>8.1042500000000003E-2</v>
      </c>
      <c r="F63" s="28">
        <v>8.6018509499999993E-2</v>
      </c>
    </row>
    <row r="64" spans="1:20" x14ac:dyDescent="0.25">
      <c r="A64" s="6" t="s">
        <v>193</v>
      </c>
      <c r="B64" s="24" t="s">
        <v>77</v>
      </c>
      <c r="C64" s="30" t="s">
        <v>60</v>
      </c>
      <c r="D64" s="26">
        <f t="shared" si="1"/>
        <v>3219.5138579933996</v>
      </c>
      <c r="E64" s="27">
        <v>0.166295</v>
      </c>
      <c r="F64" s="28">
        <v>0.17650551299999998</v>
      </c>
    </row>
    <row r="65" spans="1:20" x14ac:dyDescent="0.25">
      <c r="A65" s="6" t="s">
        <v>194</v>
      </c>
      <c r="B65" s="24" t="s">
        <v>120</v>
      </c>
      <c r="C65" s="30" t="s">
        <v>137</v>
      </c>
      <c r="D65" s="26">
        <f t="shared" si="1"/>
        <v>835.44346947930001</v>
      </c>
      <c r="E65" s="27">
        <v>4.3152500000000003E-2</v>
      </c>
      <c r="F65" s="28">
        <v>4.5802063499999997E-2</v>
      </c>
    </row>
    <row r="66" spans="1:20" ht="31.5" x14ac:dyDescent="0.25">
      <c r="A66" s="6" t="s">
        <v>195</v>
      </c>
      <c r="B66" s="24" t="s">
        <v>196</v>
      </c>
      <c r="C66" s="30" t="s">
        <v>137</v>
      </c>
      <c r="D66" s="26">
        <f t="shared" si="1"/>
        <v>4401.360717256799</v>
      </c>
      <c r="E66" s="27">
        <v>0.22733999999999999</v>
      </c>
      <c r="F66" s="28">
        <v>0.24129867599999996</v>
      </c>
    </row>
    <row r="67" spans="1:20" x14ac:dyDescent="0.25">
      <c r="A67" s="6" t="s">
        <v>197</v>
      </c>
      <c r="B67" s="24" t="s">
        <v>198</v>
      </c>
      <c r="C67" s="30" t="s">
        <v>75</v>
      </c>
      <c r="D67" s="26">
        <f t="shared" si="1"/>
        <v>896.57347944119988</v>
      </c>
      <c r="E67" s="27">
        <v>4.6309999999999997E-2</v>
      </c>
      <c r="F67" s="28">
        <v>4.9153433999999989E-2</v>
      </c>
    </row>
    <row r="68" spans="1:20" s="5" customFormat="1" x14ac:dyDescent="0.25">
      <c r="A68" s="6" t="s">
        <v>199</v>
      </c>
      <c r="B68" s="24" t="s">
        <v>200</v>
      </c>
      <c r="C68" s="30" t="s">
        <v>71</v>
      </c>
      <c r="D68" s="26">
        <f t="shared" si="1"/>
        <v>692.8067795682</v>
      </c>
      <c r="E68" s="27">
        <v>3.5785000000000004E-2</v>
      </c>
      <c r="F68" s="28">
        <v>3.7982199000000001E-2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1.5" x14ac:dyDescent="0.25">
      <c r="A69" s="6" t="s">
        <v>57</v>
      </c>
      <c r="B69" s="24" t="s">
        <v>201</v>
      </c>
      <c r="C69" s="1" t="s">
        <v>7</v>
      </c>
      <c r="D69" s="23" t="s">
        <v>7</v>
      </c>
      <c r="E69" s="27"/>
      <c r="F69" s="28"/>
    </row>
    <row r="70" spans="1:20" x14ac:dyDescent="0.25">
      <c r="A70" s="6" t="s">
        <v>202</v>
      </c>
      <c r="B70" s="24" t="s">
        <v>203</v>
      </c>
      <c r="C70" s="30" t="s">
        <v>76</v>
      </c>
      <c r="D70" s="26">
        <f t="shared" ref="D70:D75" si="2">E70*E$2*6+F70*E$2*6</f>
        <v>5460.9475565963994</v>
      </c>
      <c r="E70" s="27">
        <v>0.28206999999999999</v>
      </c>
      <c r="F70" s="28">
        <v>0.29938909799999996</v>
      </c>
    </row>
    <row r="71" spans="1:20" x14ac:dyDescent="0.25">
      <c r="A71" s="6" t="s">
        <v>204</v>
      </c>
      <c r="B71" s="24" t="s">
        <v>205</v>
      </c>
      <c r="C71" s="30" t="s">
        <v>76</v>
      </c>
      <c r="D71" s="26">
        <f t="shared" si="2"/>
        <v>13081.822131846598</v>
      </c>
      <c r="E71" s="27">
        <v>0.675705</v>
      </c>
      <c r="F71" s="28">
        <v>0.71719328699999996</v>
      </c>
    </row>
    <row r="72" spans="1:20" x14ac:dyDescent="0.25">
      <c r="A72" s="6" t="s">
        <v>206</v>
      </c>
      <c r="B72" s="24" t="s">
        <v>78</v>
      </c>
      <c r="C72" s="30" t="s">
        <v>207</v>
      </c>
      <c r="D72" s="26">
        <f t="shared" si="2"/>
        <v>1161.4701892761</v>
      </c>
      <c r="E72" s="27">
        <v>5.9992500000000004E-2</v>
      </c>
      <c r="F72" s="28">
        <v>6.3676039500000003E-2</v>
      </c>
    </row>
    <row r="73" spans="1:20" x14ac:dyDescent="0.25">
      <c r="A73" s="6" t="s">
        <v>208</v>
      </c>
      <c r="B73" s="24" t="s">
        <v>209</v>
      </c>
      <c r="C73" s="30" t="s">
        <v>75</v>
      </c>
      <c r="D73" s="26">
        <f t="shared" si="2"/>
        <v>489.04007969520001</v>
      </c>
      <c r="E73" s="27">
        <v>2.5260000000000001E-2</v>
      </c>
      <c r="F73" s="28">
        <v>2.6810964E-2</v>
      </c>
    </row>
    <row r="74" spans="1:20" s="5" customFormat="1" x14ac:dyDescent="0.25">
      <c r="A74" s="6" t="s">
        <v>210</v>
      </c>
      <c r="B74" s="24" t="s">
        <v>211</v>
      </c>
      <c r="C74" s="30" t="s">
        <v>59</v>
      </c>
      <c r="D74" s="26">
        <f t="shared" si="2"/>
        <v>5786.974276393199</v>
      </c>
      <c r="E74" s="27">
        <v>0.29890999999999995</v>
      </c>
      <c r="F74" s="28">
        <v>0.31726307399999992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A75" s="6" t="s">
        <v>212</v>
      </c>
      <c r="B75" s="24" t="s">
        <v>213</v>
      </c>
      <c r="C75" s="30" t="s">
        <v>76</v>
      </c>
      <c r="D75" s="26">
        <f t="shared" si="2"/>
        <v>244.5200398476</v>
      </c>
      <c r="E75" s="27">
        <v>1.2630000000000001E-2</v>
      </c>
      <c r="F75" s="28">
        <v>1.3405482E-2</v>
      </c>
    </row>
    <row r="76" spans="1:20" x14ac:dyDescent="0.25">
      <c r="A76" s="17" t="s">
        <v>214</v>
      </c>
      <c r="B76" s="29" t="s">
        <v>215</v>
      </c>
      <c r="C76" s="1" t="s">
        <v>7</v>
      </c>
      <c r="D76" s="23" t="s">
        <v>7</v>
      </c>
      <c r="E76" s="27"/>
      <c r="F76" s="28"/>
    </row>
    <row r="77" spans="1:20" x14ac:dyDescent="0.25">
      <c r="A77" s="6" t="s">
        <v>51</v>
      </c>
      <c r="B77" s="31" t="s">
        <v>73</v>
      </c>
      <c r="C77" s="25" t="s">
        <v>216</v>
      </c>
      <c r="D77" s="26">
        <f t="shared" ref="D77:D78" si="3">E77*E$2*6+F77*E$2*6</f>
        <v>760.19242721620105</v>
      </c>
      <c r="E77" s="27">
        <v>3.9265617500000002E-2</v>
      </c>
      <c r="F77" s="28">
        <v>4.1676526414499995E-2</v>
      </c>
    </row>
    <row r="78" spans="1:20" x14ac:dyDescent="0.25">
      <c r="A78" s="6" t="s">
        <v>217</v>
      </c>
      <c r="B78" s="31" t="s">
        <v>72</v>
      </c>
      <c r="C78" s="25" t="s">
        <v>137</v>
      </c>
      <c r="D78" s="26">
        <f t="shared" si="3"/>
        <v>606.30781547211154</v>
      </c>
      <c r="E78" s="27">
        <v>3.1317137500000002E-2</v>
      </c>
      <c r="F78" s="28">
        <v>3.32400097425E-2</v>
      </c>
    </row>
    <row r="79" spans="1:20" ht="31.5" x14ac:dyDescent="0.25">
      <c r="A79" s="17" t="s">
        <v>218</v>
      </c>
      <c r="B79" s="29" t="s">
        <v>219</v>
      </c>
      <c r="C79" s="1" t="s">
        <v>7</v>
      </c>
      <c r="D79" s="23" t="s">
        <v>7</v>
      </c>
      <c r="E79" s="32"/>
      <c r="F79" s="33"/>
    </row>
    <row r="80" spans="1:20" s="5" customFormat="1" ht="31.5" x14ac:dyDescent="0.25">
      <c r="A80" s="6" t="s">
        <v>52</v>
      </c>
      <c r="B80" s="34" t="s">
        <v>220</v>
      </c>
      <c r="C80" s="35" t="s">
        <v>221</v>
      </c>
      <c r="D80" s="26">
        <f t="shared" ref="D80:D82" si="4">E80*E$2*6+F80*E$2*6</f>
        <v>413.97242746198674</v>
      </c>
      <c r="E80" s="32">
        <v>2.138259E-2</v>
      </c>
      <c r="F80" s="33">
        <v>2.2695481025999997E-2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31.5" x14ac:dyDescent="0.25">
      <c r="A81" s="6" t="s">
        <v>222</v>
      </c>
      <c r="B81" s="34" t="s">
        <v>223</v>
      </c>
      <c r="C81" s="30" t="s">
        <v>216</v>
      </c>
      <c r="D81" s="26">
        <f t="shared" si="4"/>
        <v>1103.9060965619774</v>
      </c>
      <c r="E81" s="32">
        <v>5.7019187499999999E-2</v>
      </c>
      <c r="F81" s="33">
        <v>6.0520165612499996E-2</v>
      </c>
    </row>
    <row r="82" spans="1:20" x14ac:dyDescent="0.25">
      <c r="A82" s="6" t="s">
        <v>64</v>
      </c>
      <c r="B82" s="34" t="s">
        <v>224</v>
      </c>
      <c r="C82" s="30" t="s">
        <v>137</v>
      </c>
      <c r="D82" s="26">
        <f t="shared" si="4"/>
        <v>1270.0982169783961</v>
      </c>
      <c r="E82" s="27">
        <v>6.560337749999999E-2</v>
      </c>
      <c r="F82" s="28">
        <v>6.9631424878499978E-2</v>
      </c>
    </row>
    <row r="83" spans="1:20" x14ac:dyDescent="0.25">
      <c r="A83" s="17" t="s">
        <v>225</v>
      </c>
      <c r="B83" s="29" t="s">
        <v>226</v>
      </c>
      <c r="C83" s="1" t="s">
        <v>7</v>
      </c>
      <c r="D83" s="23" t="s">
        <v>7</v>
      </c>
      <c r="E83" s="27"/>
      <c r="F83" s="28"/>
    </row>
    <row r="84" spans="1:20" ht="31.5" x14ac:dyDescent="0.25">
      <c r="A84" s="6" t="s">
        <v>54</v>
      </c>
      <c r="B84" s="24" t="s">
        <v>227</v>
      </c>
      <c r="C84" s="30" t="s">
        <v>61</v>
      </c>
      <c r="D84" s="26">
        <f t="shared" ref="D84:D88" si="5">E84*E$2*6+F84*E$2*6</f>
        <v>14485.774693971569</v>
      </c>
      <c r="E84" s="27">
        <v>0.74822224999999998</v>
      </c>
      <c r="F84" s="28">
        <v>0.79416309614999991</v>
      </c>
    </row>
    <row r="85" spans="1:20" ht="31.5" x14ac:dyDescent="0.25">
      <c r="A85" s="6" t="s">
        <v>228</v>
      </c>
      <c r="B85" s="24" t="s">
        <v>229</v>
      </c>
      <c r="C85" s="30" t="s">
        <v>60</v>
      </c>
      <c r="D85" s="26">
        <f t="shared" si="5"/>
        <v>5784.93660939447</v>
      </c>
      <c r="E85" s="27">
        <v>0.29880475000000001</v>
      </c>
      <c r="F85" s="28">
        <v>0.31715136164999996</v>
      </c>
    </row>
    <row r="86" spans="1:20" x14ac:dyDescent="0.25">
      <c r="A86" s="6" t="s">
        <v>65</v>
      </c>
      <c r="B86" s="24" t="s">
        <v>230</v>
      </c>
      <c r="C86" s="30" t="s">
        <v>58</v>
      </c>
      <c r="D86" s="26">
        <f t="shared" si="5"/>
        <v>1100.3401793141998</v>
      </c>
      <c r="E86" s="27">
        <v>5.6834999999999997E-2</v>
      </c>
      <c r="F86" s="28">
        <v>6.032466899999999E-2</v>
      </c>
    </row>
    <row r="87" spans="1:20" x14ac:dyDescent="0.25">
      <c r="A87" s="6" t="s">
        <v>122</v>
      </c>
      <c r="B87" s="24" t="s">
        <v>231</v>
      </c>
      <c r="C87" s="30" t="s">
        <v>59</v>
      </c>
      <c r="D87" s="26">
        <f t="shared" si="5"/>
        <v>525.71808567233984</v>
      </c>
      <c r="E87" s="27">
        <v>2.7154499999999998E-2</v>
      </c>
      <c r="F87" s="28">
        <v>2.8821786299999996E-2</v>
      </c>
    </row>
    <row r="88" spans="1:20" x14ac:dyDescent="0.25">
      <c r="A88" s="6" t="s">
        <v>124</v>
      </c>
      <c r="B88" s="24" t="s">
        <v>232</v>
      </c>
      <c r="C88" s="30" t="s">
        <v>62</v>
      </c>
      <c r="D88" s="26">
        <f t="shared" si="5"/>
        <v>220.06803586283999</v>
      </c>
      <c r="E88" s="27">
        <v>1.1367E-2</v>
      </c>
      <c r="F88" s="28">
        <v>1.2064933799999998E-2</v>
      </c>
    </row>
    <row r="89" spans="1:20" x14ac:dyDescent="0.25">
      <c r="A89" s="6" t="s">
        <v>126</v>
      </c>
      <c r="B89" s="24" t="s">
        <v>233</v>
      </c>
      <c r="C89" s="1" t="s">
        <v>7</v>
      </c>
      <c r="D89" s="23" t="s">
        <v>7</v>
      </c>
      <c r="E89" s="27"/>
      <c r="F89" s="28"/>
    </row>
    <row r="90" spans="1:20" s="5" customFormat="1" x14ac:dyDescent="0.25">
      <c r="A90" s="6" t="s">
        <v>234</v>
      </c>
      <c r="B90" s="24" t="s">
        <v>235</v>
      </c>
      <c r="C90" s="30" t="s">
        <v>62</v>
      </c>
      <c r="D90" s="26">
        <f t="shared" ref="D90:D93" si="6">E90*E$2*6+F90*E$2*6</f>
        <v>67.243010958089997</v>
      </c>
      <c r="E90" s="27">
        <v>3.4732499999999998E-3</v>
      </c>
      <c r="F90" s="28">
        <v>3.6865075499999994E-3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25">
      <c r="A91" s="6" t="s">
        <v>236</v>
      </c>
      <c r="B91" s="31" t="s">
        <v>246</v>
      </c>
      <c r="C91" s="25" t="s">
        <v>62</v>
      </c>
      <c r="D91" s="26">
        <f t="shared" si="6"/>
        <v>10.188334993650001</v>
      </c>
      <c r="E91" s="27">
        <v>5.2625000000000003E-4</v>
      </c>
      <c r="F91" s="28">
        <v>5.5856174999999999E-4</v>
      </c>
    </row>
    <row r="92" spans="1:20" x14ac:dyDescent="0.25">
      <c r="A92" s="6" t="s">
        <v>237</v>
      </c>
      <c r="B92" s="24" t="s">
        <v>238</v>
      </c>
      <c r="C92" s="30" t="s">
        <v>62</v>
      </c>
      <c r="D92" s="26">
        <f t="shared" si="6"/>
        <v>57.054675964439994</v>
      </c>
      <c r="E92" s="27">
        <v>2.947E-3</v>
      </c>
      <c r="F92" s="28">
        <v>3.1279457999999999E-3</v>
      </c>
    </row>
    <row r="93" spans="1:20" x14ac:dyDescent="0.25">
      <c r="A93" s="6" t="s">
        <v>239</v>
      </c>
      <c r="B93" s="24" t="s">
        <v>240</v>
      </c>
      <c r="C93" s="30" t="s">
        <v>62</v>
      </c>
      <c r="D93" s="26">
        <f t="shared" si="6"/>
        <v>2.0376669987299998</v>
      </c>
      <c r="E93" s="27">
        <v>1.0525000000000001E-4</v>
      </c>
      <c r="F93" s="28">
        <v>1.1171235E-4</v>
      </c>
    </row>
    <row r="94" spans="1:20" x14ac:dyDescent="0.25">
      <c r="A94" s="17" t="s">
        <v>241</v>
      </c>
      <c r="B94" s="29" t="s">
        <v>242</v>
      </c>
      <c r="C94" s="1" t="s">
        <v>7</v>
      </c>
      <c r="D94" s="23" t="s">
        <v>7</v>
      </c>
      <c r="E94" s="27"/>
      <c r="F94" s="28"/>
    </row>
    <row r="95" spans="1:20" x14ac:dyDescent="0.25">
      <c r="A95" s="6" t="s">
        <v>55</v>
      </c>
      <c r="B95" s="31" t="s">
        <v>243</v>
      </c>
      <c r="C95" s="25" t="s">
        <v>53</v>
      </c>
      <c r="D95" s="26">
        <f t="shared" ref="D95:D97" si="7">E95*E$2*6+F95*E$2*6</f>
        <v>18033.352938760498</v>
      </c>
      <c r="E95" s="27">
        <v>0.93146249999999997</v>
      </c>
      <c r="F95" s="28">
        <v>0.98865429749999989</v>
      </c>
    </row>
    <row r="96" spans="1:20" x14ac:dyDescent="0.25">
      <c r="A96" s="6" t="s">
        <v>244</v>
      </c>
      <c r="B96" s="31" t="s">
        <v>68</v>
      </c>
      <c r="C96" s="1"/>
      <c r="D96" s="26">
        <f t="shared" si="7"/>
        <v>24969.571402437417</v>
      </c>
      <c r="E96" s="27">
        <v>1.2897335000000001</v>
      </c>
      <c r="F96" s="28">
        <v>1.3689231368999999</v>
      </c>
    </row>
    <row r="97" spans="1:6" x14ac:dyDescent="0.25">
      <c r="A97" s="6" t="s">
        <v>66</v>
      </c>
      <c r="B97" s="31" t="s">
        <v>245</v>
      </c>
      <c r="C97" s="1"/>
      <c r="D97" s="26">
        <f t="shared" si="7"/>
        <v>15931.947716310224</v>
      </c>
      <c r="E97" s="27">
        <v>0.82292028000000006</v>
      </c>
      <c r="F97" s="28">
        <v>0.87344758519199994</v>
      </c>
    </row>
    <row r="98" spans="1:6" x14ac:dyDescent="0.25">
      <c r="A98" s="6"/>
      <c r="B98" s="3" t="s">
        <v>85</v>
      </c>
      <c r="C98" s="1" t="s">
        <v>15</v>
      </c>
      <c r="D98" s="8">
        <f>SUM(D29:D58)+SUM(D61:D68)+SUM(D70:D75)+SUM(D77:D78)+D80+D81+D82+SUM(D84:D88)+SUM(D90:D93)+D95+D96+D97</f>
        <v>231512.26653448731</v>
      </c>
      <c r="E98" s="36">
        <f t="shared" ref="D98:E98" si="8">SUM(E29:E58)+SUM(E61:E68)+SUM(E70:E75)+SUM(E77:E78)+E80+E81+E82+SUM(E84:E88)+SUM(E90:E93)+E95+E96+E97</f>
        <v>11.958119784999999</v>
      </c>
      <c r="F98" s="36">
        <f>SUM(F29:F58)+SUM(F61:F68)+SUM(F70:F75)+SUM(F77:F78)+F80+F81+F82+SUM(F84:F88)+SUM(F90:F93)+F95+F96+F97</f>
        <v>12.692348339798999</v>
      </c>
    </row>
    <row r="99" spans="1:6" x14ac:dyDescent="0.25">
      <c r="A99" s="19" t="s">
        <v>86</v>
      </c>
      <c r="B99" s="19"/>
      <c r="C99" s="19"/>
      <c r="D99" s="19"/>
    </row>
    <row r="100" spans="1:6" x14ac:dyDescent="0.25">
      <c r="A100" s="6" t="s">
        <v>87</v>
      </c>
      <c r="B100" s="1" t="s">
        <v>88</v>
      </c>
      <c r="C100" s="1" t="s">
        <v>89</v>
      </c>
      <c r="D100" s="1">
        <v>1</v>
      </c>
      <c r="E100" s="12" t="s">
        <v>119</v>
      </c>
    </row>
    <row r="101" spans="1:6" x14ac:dyDescent="0.25">
      <c r="A101" s="6" t="s">
        <v>90</v>
      </c>
      <c r="B101" s="1" t="s">
        <v>91</v>
      </c>
      <c r="C101" s="1" t="s">
        <v>89</v>
      </c>
      <c r="D101" s="1">
        <v>1</v>
      </c>
      <c r="E101" s="12" t="s">
        <v>119</v>
      </c>
    </row>
    <row r="102" spans="1:6" x14ac:dyDescent="0.25">
      <c r="A102" s="6" t="s">
        <v>92</v>
      </c>
      <c r="B102" s="1" t="s">
        <v>93</v>
      </c>
      <c r="C102" s="1" t="s">
        <v>89</v>
      </c>
      <c r="D102" s="1">
        <v>0</v>
      </c>
      <c r="E102" s="12" t="s">
        <v>119</v>
      </c>
    </row>
    <row r="103" spans="1:6" x14ac:dyDescent="0.25">
      <c r="A103" s="6" t="s">
        <v>94</v>
      </c>
      <c r="B103" s="1" t="s">
        <v>95</v>
      </c>
      <c r="C103" s="1" t="s">
        <v>15</v>
      </c>
      <c r="D103" s="1">
        <v>-2001</v>
      </c>
      <c r="E103" s="12" t="s">
        <v>119</v>
      </c>
    </row>
    <row r="104" spans="1:6" x14ac:dyDescent="0.25">
      <c r="A104" s="19" t="s">
        <v>96</v>
      </c>
      <c r="B104" s="19"/>
      <c r="C104" s="19"/>
      <c r="D104" s="19"/>
    </row>
    <row r="105" spans="1:6" ht="31.5" x14ac:dyDescent="0.25">
      <c r="A105" s="6" t="s">
        <v>97</v>
      </c>
      <c r="B105" s="1" t="s">
        <v>14</v>
      </c>
      <c r="C105" s="1" t="s">
        <v>15</v>
      </c>
      <c r="D105" s="1">
        <v>0</v>
      </c>
      <c r="E105" s="12" t="s">
        <v>98</v>
      </c>
    </row>
    <row r="106" spans="1:6" ht="31.5" x14ac:dyDescent="0.25">
      <c r="A106" s="6" t="s">
        <v>99</v>
      </c>
      <c r="B106" s="1" t="s">
        <v>17</v>
      </c>
      <c r="C106" s="1" t="s">
        <v>15</v>
      </c>
      <c r="D106" s="1">
        <v>0</v>
      </c>
      <c r="E106" s="12" t="s">
        <v>98</v>
      </c>
    </row>
    <row r="107" spans="1:6" ht="31.5" x14ac:dyDescent="0.25">
      <c r="A107" s="6" t="s">
        <v>100</v>
      </c>
      <c r="B107" s="1" t="s">
        <v>19</v>
      </c>
      <c r="C107" s="1" t="s">
        <v>15</v>
      </c>
      <c r="D107" s="1">
        <v>0</v>
      </c>
      <c r="E107" s="12" t="s">
        <v>98</v>
      </c>
    </row>
    <row r="108" spans="1:6" ht="31.5" x14ac:dyDescent="0.25">
      <c r="A108" s="6" t="s">
        <v>101</v>
      </c>
      <c r="B108" s="1" t="s">
        <v>43</v>
      </c>
      <c r="C108" s="1" t="s">
        <v>15</v>
      </c>
      <c r="D108" s="1">
        <v>0</v>
      </c>
      <c r="E108" s="12" t="s">
        <v>98</v>
      </c>
    </row>
    <row r="109" spans="1:6" ht="31.5" x14ac:dyDescent="0.25">
      <c r="A109" s="6" t="s">
        <v>102</v>
      </c>
      <c r="B109" s="1" t="s">
        <v>103</v>
      </c>
      <c r="C109" s="1" t="s">
        <v>15</v>
      </c>
      <c r="D109" s="1">
        <v>0</v>
      </c>
      <c r="E109" s="12" t="s">
        <v>98</v>
      </c>
    </row>
    <row r="110" spans="1:6" ht="31.5" x14ac:dyDescent="0.25">
      <c r="A110" s="6" t="s">
        <v>104</v>
      </c>
      <c r="B110" s="1" t="s">
        <v>47</v>
      </c>
      <c r="C110" s="1" t="s">
        <v>15</v>
      </c>
      <c r="D110" s="1">
        <v>0</v>
      </c>
      <c r="E110" s="12" t="s">
        <v>98</v>
      </c>
    </row>
    <row r="111" spans="1:6" x14ac:dyDescent="0.25">
      <c r="A111" s="19" t="s">
        <v>105</v>
      </c>
      <c r="B111" s="19"/>
      <c r="C111" s="19"/>
      <c r="D111" s="19"/>
      <c r="E111" s="7"/>
    </row>
    <row r="112" spans="1:6" ht="31.5" x14ac:dyDescent="0.25">
      <c r="A112" s="6" t="s">
        <v>106</v>
      </c>
      <c r="B112" s="1" t="s">
        <v>88</v>
      </c>
      <c r="C112" s="1" t="s">
        <v>89</v>
      </c>
      <c r="D112" s="1">
        <v>0</v>
      </c>
      <c r="E112" s="12" t="s">
        <v>98</v>
      </c>
    </row>
    <row r="113" spans="1:5" ht="31.5" x14ac:dyDescent="0.25">
      <c r="A113" s="6" t="s">
        <v>107</v>
      </c>
      <c r="B113" s="1" t="s">
        <v>91</v>
      </c>
      <c r="C113" s="1" t="s">
        <v>89</v>
      </c>
      <c r="D113" s="1">
        <v>0</v>
      </c>
      <c r="E113" s="12" t="s">
        <v>98</v>
      </c>
    </row>
    <row r="114" spans="1:5" ht="31.5" x14ac:dyDescent="0.25">
      <c r="A114" s="6" t="s">
        <v>108</v>
      </c>
      <c r="B114" s="1" t="s">
        <v>109</v>
      </c>
      <c r="C114" s="1" t="s">
        <v>89</v>
      </c>
      <c r="D114" s="1">
        <v>0</v>
      </c>
      <c r="E114" s="12" t="s">
        <v>98</v>
      </c>
    </row>
    <row r="115" spans="1:5" ht="31.5" x14ac:dyDescent="0.25">
      <c r="A115" s="6" t="s">
        <v>110</v>
      </c>
      <c r="B115" s="1" t="s">
        <v>95</v>
      </c>
      <c r="C115" s="1" t="s">
        <v>15</v>
      </c>
      <c r="D115" s="1">
        <v>0</v>
      </c>
      <c r="E115" s="12" t="s">
        <v>98</v>
      </c>
    </row>
    <row r="116" spans="1:5" x14ac:dyDescent="0.25">
      <c r="A116" s="19" t="s">
        <v>111</v>
      </c>
      <c r="B116" s="19"/>
      <c r="C116" s="19"/>
      <c r="D116" s="19"/>
    </row>
    <row r="117" spans="1:5" x14ac:dyDescent="0.25">
      <c r="A117" s="6" t="s">
        <v>112</v>
      </c>
      <c r="B117" s="1" t="s">
        <v>113</v>
      </c>
      <c r="C117" s="1" t="s">
        <v>89</v>
      </c>
      <c r="D117" s="1">
        <v>14</v>
      </c>
      <c r="E117" s="12" t="s">
        <v>114</v>
      </c>
    </row>
    <row r="118" spans="1:5" x14ac:dyDescent="0.25">
      <c r="A118" s="6" t="s">
        <v>115</v>
      </c>
      <c r="B118" s="1" t="s">
        <v>116</v>
      </c>
      <c r="C118" s="1" t="s">
        <v>89</v>
      </c>
      <c r="D118" s="1">
        <v>0</v>
      </c>
      <c r="E118" s="12" t="s">
        <v>114</v>
      </c>
    </row>
    <row r="119" spans="1:5" ht="31.5" x14ac:dyDescent="0.25">
      <c r="A119" s="6" t="s">
        <v>117</v>
      </c>
      <c r="B119" s="1" t="s">
        <v>118</v>
      </c>
      <c r="C119" s="1" t="s">
        <v>15</v>
      </c>
      <c r="D119" s="11">
        <v>58900</v>
      </c>
      <c r="E119" s="12" t="s">
        <v>114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9:D99"/>
    <mergeCell ref="A104:D104"/>
    <mergeCell ref="A111:D111"/>
    <mergeCell ref="A116:D116"/>
    <mergeCell ref="E27:E28"/>
    <mergeCell ref="F27:F28"/>
  </mergeCells>
  <pageMargins left="0.7" right="0.7" top="0.75" bottom="0.75" header="0.3" footer="0.3"/>
  <pageSetup paperSize="9" scale="52" orientation="portrait" horizontalDpi="180" verticalDpi="180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2022-03-27T09:40:13Z</dcterms:modified>
</cp:coreProperties>
</file>