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E169" i="1" l="1"/>
  <c r="D32" i="1" l="1"/>
  <c r="D11" i="1" l="1"/>
  <c r="D10" i="1"/>
  <c r="D9" i="1"/>
  <c r="D15" i="1" l="1"/>
  <c r="D14" i="1"/>
  <c r="D13" i="1"/>
  <c r="D82" i="1" l="1"/>
  <c r="D146" i="1" l="1"/>
  <c r="D160" i="1" l="1"/>
  <c r="E153" i="1"/>
  <c r="D156" i="1" s="1"/>
  <c r="E85" i="1"/>
  <c r="D118" i="1" l="1"/>
  <c r="D72" i="1"/>
  <c r="D150" i="1" l="1"/>
  <c r="D70" i="1" l="1"/>
  <c r="D66" i="1"/>
  <c r="D64" i="1"/>
  <c r="D60" i="1"/>
  <c r="D28" i="1"/>
  <c r="D180" i="1"/>
  <c r="D152" i="1"/>
  <c r="D84" i="1" l="1"/>
  <c r="D88" i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39" i="1" s="1"/>
  <c r="D24" i="1" l="1"/>
</calcChain>
</file>

<file path=xl/sharedStrings.xml><?xml version="1.0" encoding="utf-8"?>
<sst xmlns="http://schemas.openxmlformats.org/spreadsheetml/2006/main" count="957" uniqueCount="387">
  <si>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</si>
  <si>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</si>
  <si>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</si>
  <si>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</si>
  <si>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</si>
  <si>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</si>
  <si>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</si>
  <si>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</si>
  <si>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</si>
  <si>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</si>
  <si>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</si>
  <si>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</si>
  <si>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</si>
  <si>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</si>
  <si>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</si>
  <si>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</si>
  <si>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</si>
  <si>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</si>
  <si>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</si>
  <si>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</si>
  <si>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</si>
  <si>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</si>
  <si>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</si>
  <si>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</si>
  <si>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</si>
  <si>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</si>
  <si>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</si>
  <si>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</si>
  <si>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</si>
  <si>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</si>
  <si>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</si>
  <si>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</si>
  <si>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</si>
  <si>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</si>
  <si>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</si>
  <si>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</si>
  <si>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</si>
  <si>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</si>
  <si>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</si>
  <si>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</si>
  <si>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</si>
  <si>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</si>
  <si>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</si>
  <si>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</si>
  <si>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</si>
  <si>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</si>
  <si>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</si>
  <si>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</si>
  <si>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</si>
  <si>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</si>
  <si>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</si>
  <si>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</si>
  <si>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</si>
  <si>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</si>
  <si>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</si>
  <si>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</si>
  <si>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</si>
  <si>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</si>
  <si>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</si>
  <si>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</si>
  <si>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</si>
  <si>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</si>
  <si>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</si>
  <si>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</si>
  <si>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</si>
  <si>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</si>
  <si>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</si>
  <si>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</si>
  <si>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</si>
  <si>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</si>
  <si>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</si>
  <si>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</si>
  <si>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</si>
  <si>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</si>
  <si>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</si>
  <si>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</si>
  <si>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</si>
  <si>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</si>
  <si>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</si>
  <si>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</si>
  <si>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</si>
  <si>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</si>
  <si>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</si>
  <si>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</si>
  <si>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</si>
  <si>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</si>
  <si>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</si>
  <si>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</si>
  <si>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</si>
  <si>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</si>
  <si>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</si>
  <si>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</si>
  <si>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</si>
  <si>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</si>
  <si>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</si>
  <si>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</si>
  <si>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</si>
  <si>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</si>
  <si>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</si>
  <si>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</si>
  <si>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</si>
  <si>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</si>
  <si>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</si>
  <si>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</si>
  <si>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</si>
  <si>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</si>
  <si>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</si>
  <si>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</si>
  <si>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</si>
  <si>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</si>
  <si>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</si>
  <si>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</si>
  <si>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</si>
  <si>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</si>
  <si>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</si>
  <si>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</si>
  <si>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</si>
  <si>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</si>
  <si>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</si>
  <si>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</si>
  <si>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</si>
  <si>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</si>
  <si>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</si>
  <si>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</si>
  <si>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</si>
  <si>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</si>
  <si>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</si>
  <si>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</si>
  <si>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</si>
  <si>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</si>
  <si>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</si>
  <si>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</si>
  <si>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</si>
  <si>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</si>
  <si>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</si>
  <si>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</si>
  <si>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</si>
  <si>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</si>
  <si>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</si>
  <si>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</si>
  <si>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</si>
  <si>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</si>
  <si>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</si>
  <si>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</si>
  <si>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</si>
  <si>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</si>
  <si>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</si>
  <si>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</si>
  <si>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</si>
  <si>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</si>
  <si>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</si>
  <si>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</si>
  <si>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</si>
  <si>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</si>
  <si>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</si>
  <si>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</si>
  <si>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</si>
  <si>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</si>
  <si>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</si>
  <si>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</si>
  <si>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</si>
  <si>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</si>
  <si>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</si>
  <si>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</si>
  <si>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</si>
  <si>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</si>
  <si>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</si>
  <si>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</si>
  <si>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</si>
  <si>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</si>
  <si>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</si>
  <si>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</si>
  <si>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</si>
  <si>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</si>
  <si>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</si>
  <si>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</si>
  <si>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</si>
  <si>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</si>
  <si>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</si>
  <si>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</si>
  <si>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</si>
  <si>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</si>
  <si>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</si>
  <si>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</si>
  <si>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</si>
  <si>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</si>
  <si>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</si>
  <si>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</si>
  <si>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</si>
  <si>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</si>
  <si>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</si>
  <si>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</si>
  <si>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</si>
  <si>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</si>
  <si>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</si>
  <si>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</si>
  <si>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</si>
  <si>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</si>
  <si>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</si>
  <si>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</si>
  <si>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</si>
  <si>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</si>
  <si>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</si>
  <si>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</si>
  <si>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</si>
  <si>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</si>
  <si>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</si>
  <si>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</si>
  <si>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</si>
  <si>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</si>
  <si>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</si>
  <si>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</si>
  <si>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</si>
  <si>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2020 год по дому №7  ул. Желябова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</si>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</sst>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6;&#1077;&#1083;&#1103;&#1073;&#1086;&#1074;&#1072;,%20&#1076;.7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Z123">
            <v>70304.316244799978</v>
          </cell>
        </row>
        <row r="124">
          <cell r="GZ124">
            <v>78631.075310400076</v>
          </cell>
        </row>
        <row r="125">
          <cell r="GZ125">
            <v>18348.649440000001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83">
          <cell r="GU8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E4">
            <v>1667.1</v>
          </cell>
          <cell r="GZ4">
            <v>1247.8</v>
          </cell>
        </row>
        <row r="39">
          <cell r="GZ39">
            <v>0.201875</v>
          </cell>
        </row>
        <row r="43">
          <cell r="GZ43">
            <v>0.12750600000000001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104.99</v>
          </cell>
        </row>
        <row r="24">
          <cell r="D24">
            <v>-578.44728948561533</v>
          </cell>
        </row>
        <row r="25">
          <cell r="D25">
            <v>13401.16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Normal="80" zoomScaleSheetLayoutView="100" workbookViewId="0">
      <selection activeCell="T9" sqref="T9"/>
    </sheetView>
  </sheetViews>
  <sheetFormatPr defaultRowHeight="15.75" x14ac:dyDescent="0.25"/>
  <cols>
    <col min="1" max="1" width="9.140625" style="20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2" width="9.140625" style="19" hidden="1" customWidth="1"/>
    <col min="13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7" t="s">
        <v>213</v>
      </c>
      <c r="B2" s="27"/>
      <c r="C2" s="27"/>
      <c r="D2" s="27"/>
      <c r="E2" s="19">
        <v>1247.8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216</v>
      </c>
    </row>
    <row r="8" spans="1:22" ht="42.75" customHeight="1" x14ac:dyDescent="0.25">
      <c r="A8" s="28" t="s">
        <v>12</v>
      </c>
      <c r="B8" s="28"/>
      <c r="C8" s="28"/>
      <c r="D8" s="28"/>
    </row>
    <row r="9" spans="1:22" x14ac:dyDescent="0.25">
      <c r="A9" s="6" t="s">
        <v>13</v>
      </c>
      <c r="B9" s="1" t="s">
        <v>14</v>
      </c>
      <c r="C9" s="1" t="s">
        <v>15</v>
      </c>
      <c r="D9" s="17">
        <f>[4]Лист1!$D$23</f>
        <v>104.99</v>
      </c>
      <c r="E9" s="19" t="s">
        <v>211</v>
      </c>
    </row>
    <row r="10" spans="1:22" x14ac:dyDescent="0.25">
      <c r="A10" s="6" t="s">
        <v>16</v>
      </c>
      <c r="B10" s="1" t="s">
        <v>17</v>
      </c>
      <c r="C10" s="1" t="s">
        <v>15</v>
      </c>
      <c r="D10" s="21">
        <f>[4]Лист1!$D$24</f>
        <v>-578.44728948561533</v>
      </c>
      <c r="E10" s="19" t="s">
        <v>211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1">
        <f>[4]Лист1!$D$25</f>
        <v>13401.16</v>
      </c>
      <c r="E11" s="19" t="s">
        <v>211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167284.04099520005</v>
      </c>
      <c r="E12" s="19" t="s">
        <v>212</v>
      </c>
    </row>
    <row r="13" spans="1:22" x14ac:dyDescent="0.25">
      <c r="A13" s="6" t="s">
        <v>22</v>
      </c>
      <c r="B13" s="22" t="s">
        <v>23</v>
      </c>
      <c r="C13" s="1" t="s">
        <v>15</v>
      </c>
      <c r="D13" s="17">
        <f>'[1]ГУК 2019'!$GZ$124</f>
        <v>78631.075310400076</v>
      </c>
      <c r="E13" s="19" t="s">
        <v>212</v>
      </c>
    </row>
    <row r="14" spans="1:22" x14ac:dyDescent="0.25">
      <c r="A14" s="6" t="s">
        <v>24</v>
      </c>
      <c r="B14" s="22" t="s">
        <v>25</v>
      </c>
      <c r="C14" s="1" t="s">
        <v>15</v>
      </c>
      <c r="D14" s="17">
        <f>'[1]ГУК 2019'!$GZ$123</f>
        <v>70304.316244799978</v>
      </c>
      <c r="E14" s="19" t="s">
        <v>212</v>
      </c>
    </row>
    <row r="15" spans="1:22" x14ac:dyDescent="0.25">
      <c r="A15" s="6" t="s">
        <v>26</v>
      </c>
      <c r="B15" s="22" t="s">
        <v>27</v>
      </c>
      <c r="C15" s="1" t="s">
        <v>15</v>
      </c>
      <c r="D15" s="17">
        <f>'[1]ГУК 2019'!$GZ$125</f>
        <v>18348.649440000001</v>
      </c>
      <c r="E15" s="19" t="s">
        <v>212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23">
        <f>D17</f>
        <v>114476.42099520005</v>
      </c>
      <c r="E16" s="19">
        <v>113040.06</v>
      </c>
    </row>
    <row r="17" spans="1:22" ht="31.5" x14ac:dyDescent="0.25">
      <c r="A17" s="22" t="s">
        <v>30</v>
      </c>
      <c r="B17" s="22" t="s">
        <v>31</v>
      </c>
      <c r="C17" s="22" t="s">
        <v>15</v>
      </c>
      <c r="D17" s="23">
        <f>D12-D25+D244+D260</f>
        <v>114476.42099520005</v>
      </c>
      <c r="E17" s="19" t="s">
        <v>211</v>
      </c>
    </row>
    <row r="18" spans="1:22" ht="31.5" x14ac:dyDescent="0.25">
      <c r="A18" s="22" t="s">
        <v>32</v>
      </c>
      <c r="B18" s="22" t="s">
        <v>33</v>
      </c>
      <c r="C18" s="22" t="s">
        <v>15</v>
      </c>
      <c r="D18" s="23">
        <v>0</v>
      </c>
    </row>
    <row r="19" spans="1:22" x14ac:dyDescent="0.25">
      <c r="A19" s="22" t="s">
        <v>34</v>
      </c>
      <c r="B19" s="22" t="s">
        <v>35</v>
      </c>
      <c r="C19" s="22" t="s">
        <v>15</v>
      </c>
      <c r="D19" s="23">
        <v>0</v>
      </c>
    </row>
    <row r="20" spans="1:22" x14ac:dyDescent="0.25">
      <c r="A20" s="22" t="s">
        <v>36</v>
      </c>
      <c r="B20" s="22" t="s">
        <v>37</v>
      </c>
      <c r="C20" s="22" t="s">
        <v>15</v>
      </c>
      <c r="D20" s="23">
        <v>0</v>
      </c>
      <c r="E20" s="19" t="s">
        <v>211</v>
      </c>
    </row>
    <row r="21" spans="1:22" x14ac:dyDescent="0.25">
      <c r="A21" s="22" t="s">
        <v>38</v>
      </c>
      <c r="B21" s="22" t="s">
        <v>39</v>
      </c>
      <c r="C21" s="22" t="s">
        <v>15</v>
      </c>
      <c r="D21" s="23">
        <v>0</v>
      </c>
      <c r="E21" s="19" t="s">
        <v>211</v>
      </c>
    </row>
    <row r="22" spans="1:22" x14ac:dyDescent="0.25">
      <c r="A22" s="22" t="s">
        <v>40</v>
      </c>
      <c r="B22" s="22" t="s">
        <v>41</v>
      </c>
      <c r="C22" s="22" t="s">
        <v>15</v>
      </c>
      <c r="D22" s="23">
        <f>D16+D10+D9</f>
        <v>114002.96370571444</v>
      </c>
      <c r="E22" s="19" t="s">
        <v>211</v>
      </c>
    </row>
    <row r="23" spans="1:22" x14ac:dyDescent="0.25">
      <c r="A23" s="22" t="s">
        <v>42</v>
      </c>
      <c r="B23" s="22" t="s">
        <v>43</v>
      </c>
      <c r="C23" s="22" t="s">
        <v>15</v>
      </c>
      <c r="D23" s="23">
        <v>146.08000000000001</v>
      </c>
      <c r="E23" s="19" t="s">
        <v>211</v>
      </c>
    </row>
    <row r="24" spans="1:22" x14ac:dyDescent="0.25">
      <c r="A24" s="22" t="s">
        <v>44</v>
      </c>
      <c r="B24" s="22" t="s">
        <v>45</v>
      </c>
      <c r="C24" s="22" t="s">
        <v>15</v>
      </c>
      <c r="D24" s="23">
        <f>D22-D239</f>
        <v>-28103.085527135583</v>
      </c>
      <c r="E24" s="19" t="s">
        <v>211</v>
      </c>
    </row>
    <row r="25" spans="1:22" x14ac:dyDescent="0.25">
      <c r="A25" s="22" t="s">
        <v>46</v>
      </c>
      <c r="B25" s="22" t="s">
        <v>47</v>
      </c>
      <c r="C25" s="22" t="s">
        <v>15</v>
      </c>
      <c r="D25" s="21">
        <v>20822.53</v>
      </c>
      <c r="E25" s="19" t="s">
        <v>211</v>
      </c>
    </row>
    <row r="26" spans="1:22" ht="35.25" customHeight="1" x14ac:dyDescent="0.25">
      <c r="A26" s="28" t="s">
        <v>48</v>
      </c>
      <c r="B26" s="28"/>
      <c r="C26" s="28"/>
      <c r="D26" s="28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11577.92864625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4">
        <v>11577.92864625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9.27867338215259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765.1099999999999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134.76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0.10799807661484212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386.32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0.30960089757974035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136.47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0.10936848853983011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107.56</v>
      </c>
      <c r="G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8.6199711492226327E-2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10204.276095000001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4">
        <v>10204.276095000001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8.1778138283378752</v>
      </c>
    </row>
    <row r="65" spans="1:22" s="5" customFormat="1" ht="26.25" customHeight="1" x14ac:dyDescent="0.25">
      <c r="A65" s="18" t="s">
        <v>217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218</v>
      </c>
      <c r="B66" s="1" t="s">
        <v>53</v>
      </c>
      <c r="C66" s="1" t="s">
        <v>15</v>
      </c>
      <c r="D66" s="1">
        <f>E68</f>
        <v>18348.650000000001</v>
      </c>
    </row>
    <row r="67" spans="1:22" ht="31.5" x14ac:dyDescent="0.25">
      <c r="A67" s="6" t="s">
        <v>219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220</v>
      </c>
      <c r="B68" s="1" t="s">
        <v>58</v>
      </c>
      <c r="C68" s="1" t="s">
        <v>7</v>
      </c>
      <c r="D68" s="1" t="s">
        <v>109</v>
      </c>
      <c r="E68" s="25">
        <v>18348.650000000001</v>
      </c>
    </row>
    <row r="69" spans="1:22" x14ac:dyDescent="0.25">
      <c r="A69" s="6" t="s">
        <v>221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222</v>
      </c>
      <c r="B70" s="1" t="s">
        <v>63</v>
      </c>
      <c r="C70" s="1" t="s">
        <v>15</v>
      </c>
      <c r="D70" s="8">
        <f>E68/E2</f>
        <v>14.704800448789872</v>
      </c>
    </row>
    <row r="71" spans="1:22" s="5" customFormat="1" ht="31.5" x14ac:dyDescent="0.25">
      <c r="A71" s="18" t="s">
        <v>223</v>
      </c>
      <c r="B71" s="3" t="s">
        <v>50</v>
      </c>
      <c r="C71" s="3" t="s">
        <v>7</v>
      </c>
      <c r="D71" s="3" t="s">
        <v>118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224</v>
      </c>
      <c r="B72" s="1" t="s">
        <v>53</v>
      </c>
      <c r="C72" s="1" t="s">
        <v>15</v>
      </c>
      <c r="D72" s="7">
        <f>E72</f>
        <v>5144.9759999999997</v>
      </c>
      <c r="E72" s="15">
        <v>5144.9759999999997</v>
      </c>
    </row>
    <row r="73" spans="1:22" ht="31.5" x14ac:dyDescent="0.25">
      <c r="A73" s="6" t="s">
        <v>225</v>
      </c>
      <c r="B73" s="1" t="s">
        <v>55</v>
      </c>
      <c r="C73" s="1" t="s">
        <v>7</v>
      </c>
      <c r="D73" s="1" t="s">
        <v>118</v>
      </c>
    </row>
    <row r="74" spans="1:22" x14ac:dyDescent="0.25">
      <c r="A74" s="6" t="s">
        <v>226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227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228</v>
      </c>
      <c r="B76" s="1" t="s">
        <v>63</v>
      </c>
      <c r="C76" s="1" t="s">
        <v>15</v>
      </c>
      <c r="D76" s="8">
        <f>D72/E2</f>
        <v>4.1232376983490946</v>
      </c>
    </row>
    <row r="77" spans="1:22" s="5" customFormat="1" ht="31.5" x14ac:dyDescent="0.25">
      <c r="A77" s="18" t="s">
        <v>229</v>
      </c>
      <c r="B77" s="3" t="s">
        <v>50</v>
      </c>
      <c r="C77" s="3" t="s">
        <v>7</v>
      </c>
      <c r="D77" s="3" t="s">
        <v>120</v>
      </c>
      <c r="E77" s="16">
        <v>436.44</v>
      </c>
      <c r="F77" s="4">
        <v>27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230</v>
      </c>
      <c r="B78" s="1" t="s">
        <v>53</v>
      </c>
      <c r="C78" s="1" t="s">
        <v>15</v>
      </c>
      <c r="D78" s="1">
        <f>E77</f>
        <v>436.44</v>
      </c>
    </row>
    <row r="79" spans="1:22" ht="31.5" x14ac:dyDescent="0.25">
      <c r="A79" s="6" t="s">
        <v>231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232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233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234</v>
      </c>
      <c r="B82" s="1" t="s">
        <v>63</v>
      </c>
      <c r="C82" s="1" t="s">
        <v>15</v>
      </c>
      <c r="D82" s="8">
        <f>E77/F77</f>
        <v>16.164444444444445</v>
      </c>
    </row>
    <row r="83" spans="1:22" s="5" customFormat="1" ht="47.25" x14ac:dyDescent="0.25">
      <c r="A83" s="18" t="s">
        <v>113</v>
      </c>
      <c r="B83" s="3" t="s">
        <v>50</v>
      </c>
      <c r="C83" s="3" t="s">
        <v>7</v>
      </c>
      <c r="D83" s="3" t="s">
        <v>124</v>
      </c>
      <c r="E83" s="19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238.37</v>
      </c>
      <c r="F84" s="1">
        <v>305.60000000000002</v>
      </c>
    </row>
    <row r="85" spans="1:22" ht="31.5" x14ac:dyDescent="0.25">
      <c r="A85" s="6" t="s">
        <v>235</v>
      </c>
      <c r="B85" s="1" t="s">
        <v>55</v>
      </c>
      <c r="C85" s="1" t="s">
        <v>7</v>
      </c>
      <c r="D85" s="1" t="s">
        <v>126</v>
      </c>
      <c r="E85" s="16">
        <f>'[2]Выполненные работы 2018 г.'!$GU$83</f>
        <v>0</v>
      </c>
      <c r="F85" s="30"/>
    </row>
    <row r="86" spans="1:22" x14ac:dyDescent="0.25">
      <c r="A86" s="6" t="s">
        <v>236</v>
      </c>
      <c r="B86" s="1" t="s">
        <v>58</v>
      </c>
      <c r="C86" s="1" t="s">
        <v>7</v>
      </c>
      <c r="D86" s="1" t="s">
        <v>112</v>
      </c>
      <c r="F86" s="30"/>
    </row>
    <row r="87" spans="1:22" x14ac:dyDescent="0.25">
      <c r="A87" s="6" t="s">
        <v>237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238</v>
      </c>
      <c r="B88" s="1" t="s">
        <v>63</v>
      </c>
      <c r="C88" s="1" t="s">
        <v>15</v>
      </c>
      <c r="D88" s="8">
        <f>E85/F84</f>
        <v>0</v>
      </c>
      <c r="F88" s="1" t="s">
        <v>125</v>
      </c>
    </row>
    <row r="89" spans="1:22" ht="31.5" x14ac:dyDescent="0.25">
      <c r="A89" s="6" t="s">
        <v>239</v>
      </c>
      <c r="B89" s="1" t="s">
        <v>55</v>
      </c>
      <c r="C89" s="1" t="s">
        <v>7</v>
      </c>
      <c r="D89" s="1" t="s">
        <v>128</v>
      </c>
      <c r="E89" s="16">
        <v>238.37</v>
      </c>
      <c r="F89" s="1">
        <f>F84</f>
        <v>305.60000000000002</v>
      </c>
    </row>
    <row r="90" spans="1:22" x14ac:dyDescent="0.25">
      <c r="A90" s="6" t="s">
        <v>240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241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242</v>
      </c>
      <c r="B92" s="1" t="s">
        <v>63</v>
      </c>
      <c r="C92" s="1" t="s">
        <v>15</v>
      </c>
      <c r="D92" s="8">
        <f>E89/F89</f>
        <v>0.78000654450261775</v>
      </c>
    </row>
    <row r="93" spans="1:22" s="5" customFormat="1" ht="63" x14ac:dyDescent="0.25">
      <c r="A93" s="18" t="s">
        <v>117</v>
      </c>
      <c r="B93" s="3" t="s">
        <v>50</v>
      </c>
      <c r="C93" s="3" t="s">
        <v>7</v>
      </c>
      <c r="D93" s="3" t="s">
        <v>130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243</v>
      </c>
      <c r="B94" s="1" t="s">
        <v>53</v>
      </c>
      <c r="C94" s="1" t="s">
        <v>15</v>
      </c>
      <c r="D94" s="7">
        <f>E95+E99+E103+E107+E111+E115+E119+E123+E127+E131+E135+E139+E147+E143</f>
        <v>5414.9891500000003</v>
      </c>
    </row>
    <row r="95" spans="1:22" ht="31.5" x14ac:dyDescent="0.25">
      <c r="A95" s="6" t="s">
        <v>244</v>
      </c>
      <c r="B95" s="1" t="s">
        <v>55</v>
      </c>
      <c r="C95" s="1" t="s">
        <v>7</v>
      </c>
      <c r="D95" s="1" t="s">
        <v>131</v>
      </c>
      <c r="E95" s="15">
        <v>3.95</v>
      </c>
    </row>
    <row r="96" spans="1:22" x14ac:dyDescent="0.25">
      <c r="A96" s="6" t="s">
        <v>245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246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247</v>
      </c>
      <c r="B98" s="1" t="s">
        <v>63</v>
      </c>
      <c r="C98" s="1" t="s">
        <v>15</v>
      </c>
      <c r="D98" s="8">
        <f>E95/E2</f>
        <v>3.1655714056739864E-3</v>
      </c>
    </row>
    <row r="99" spans="1:5" ht="31.5" x14ac:dyDescent="0.25">
      <c r="A99" s="6" t="s">
        <v>248</v>
      </c>
      <c r="B99" s="1" t="s">
        <v>55</v>
      </c>
      <c r="C99" s="1" t="s">
        <v>7</v>
      </c>
      <c r="D99" s="1" t="s">
        <v>132</v>
      </c>
      <c r="E99" s="16">
        <v>1488</v>
      </c>
    </row>
    <row r="100" spans="1:5" x14ac:dyDescent="0.25">
      <c r="A100" s="6" t="s">
        <v>249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250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251</v>
      </c>
      <c r="B102" s="1" t="s">
        <v>63</v>
      </c>
      <c r="C102" s="1" t="s">
        <v>15</v>
      </c>
      <c r="D102" s="8">
        <f>E99/E2</f>
        <v>1.1924987978842763</v>
      </c>
    </row>
    <row r="103" spans="1:5" ht="31.5" x14ac:dyDescent="0.25">
      <c r="A103" s="6" t="s">
        <v>252</v>
      </c>
      <c r="B103" s="1" t="s">
        <v>55</v>
      </c>
      <c r="C103" s="1" t="s">
        <v>7</v>
      </c>
      <c r="D103" s="1" t="s">
        <v>134</v>
      </c>
      <c r="E103" s="16">
        <v>820.52</v>
      </c>
    </row>
    <row r="104" spans="1:5" x14ac:dyDescent="0.25">
      <c r="A104" s="6" t="s">
        <v>253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254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255</v>
      </c>
      <c r="B106" s="1" t="s">
        <v>63</v>
      </c>
      <c r="C106" s="1" t="s">
        <v>15</v>
      </c>
      <c r="D106" s="8">
        <f>E103/E2</f>
        <v>0.65757332905914412</v>
      </c>
    </row>
    <row r="107" spans="1:5" ht="31.5" x14ac:dyDescent="0.25">
      <c r="A107" s="6" t="s">
        <v>256</v>
      </c>
      <c r="B107" s="1" t="s">
        <v>55</v>
      </c>
      <c r="C107" s="1" t="s">
        <v>7</v>
      </c>
      <c r="D107" s="1" t="s">
        <v>136</v>
      </c>
      <c r="E107" s="15">
        <v>0</v>
      </c>
    </row>
    <row r="108" spans="1:5" x14ac:dyDescent="0.25">
      <c r="A108" s="6" t="s">
        <v>257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258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259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260</v>
      </c>
      <c r="B111" s="1" t="s">
        <v>55</v>
      </c>
      <c r="C111" s="1" t="s">
        <v>7</v>
      </c>
      <c r="D111" s="1" t="s">
        <v>137</v>
      </c>
      <c r="E111" s="15">
        <v>0</v>
      </c>
    </row>
    <row r="112" spans="1:5" x14ac:dyDescent="0.25">
      <c r="A112" s="6" t="s">
        <v>261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262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263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264</v>
      </c>
      <c r="B115" s="1" t="s">
        <v>55</v>
      </c>
      <c r="C115" s="1" t="s">
        <v>7</v>
      </c>
      <c r="D115" s="1" t="s">
        <v>139</v>
      </c>
      <c r="E115" s="19">
        <v>2125</v>
      </c>
    </row>
    <row r="116" spans="1:5" x14ac:dyDescent="0.25">
      <c r="A116" s="6" t="s">
        <v>265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266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267</v>
      </c>
      <c r="B118" s="1" t="s">
        <v>63</v>
      </c>
      <c r="C118" s="1" t="s">
        <v>15</v>
      </c>
      <c r="D118" s="8">
        <f>E115/E2</f>
        <v>1.7029972752043598</v>
      </c>
    </row>
    <row r="119" spans="1:5" ht="31.5" x14ac:dyDescent="0.25">
      <c r="A119" s="6" t="s">
        <v>268</v>
      </c>
      <c r="B119" s="1" t="s">
        <v>55</v>
      </c>
      <c r="C119" s="1" t="s">
        <v>7</v>
      </c>
      <c r="D119" s="1" t="s">
        <v>140</v>
      </c>
      <c r="E119" s="16">
        <v>308.20999999999998</v>
      </c>
    </row>
    <row r="120" spans="1:5" x14ac:dyDescent="0.25">
      <c r="A120" s="6" t="s">
        <v>269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270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271</v>
      </c>
      <c r="B122" s="1" t="s">
        <v>63</v>
      </c>
      <c r="C122" s="1" t="s">
        <v>15</v>
      </c>
      <c r="D122" s="8">
        <f>E119/E2</f>
        <v>0.24700272479564031</v>
      </c>
    </row>
    <row r="123" spans="1:5" ht="31.5" x14ac:dyDescent="0.25">
      <c r="A123" s="6" t="s">
        <v>272</v>
      </c>
      <c r="B123" s="1" t="s">
        <v>55</v>
      </c>
      <c r="C123" s="1" t="s">
        <v>7</v>
      </c>
      <c r="D123" s="1" t="s">
        <v>141</v>
      </c>
      <c r="E123" s="16">
        <v>225.1</v>
      </c>
    </row>
    <row r="124" spans="1:5" x14ac:dyDescent="0.25">
      <c r="A124" s="6" t="s">
        <v>273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274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275</v>
      </c>
      <c r="B126" s="1" t="s">
        <v>63</v>
      </c>
      <c r="C126" s="1" t="s">
        <v>15</v>
      </c>
      <c r="D126" s="8">
        <f>E123/E2</f>
        <v>0.18039749959929477</v>
      </c>
    </row>
    <row r="127" spans="1:5" ht="31.5" x14ac:dyDescent="0.25">
      <c r="A127" s="6" t="s">
        <v>276</v>
      </c>
      <c r="B127" s="1" t="s">
        <v>55</v>
      </c>
      <c r="C127" s="1" t="s">
        <v>7</v>
      </c>
      <c r="D127" s="1" t="s">
        <v>142</v>
      </c>
      <c r="E127" s="16">
        <v>0</v>
      </c>
    </row>
    <row r="128" spans="1:5" x14ac:dyDescent="0.25">
      <c r="A128" s="6" t="s">
        <v>277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278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279</v>
      </c>
      <c r="B130" s="1" t="s">
        <v>63</v>
      </c>
      <c r="C130" s="1" t="s">
        <v>15</v>
      </c>
      <c r="D130" s="8">
        <f>E127/E2</f>
        <v>0</v>
      </c>
    </row>
    <row r="131" spans="1:6" ht="31.5" x14ac:dyDescent="0.25">
      <c r="A131" s="6" t="s">
        <v>280</v>
      </c>
      <c r="B131" s="1" t="s">
        <v>55</v>
      </c>
      <c r="C131" s="1" t="s">
        <v>7</v>
      </c>
      <c r="D131" s="8" t="s">
        <v>143</v>
      </c>
      <c r="E131" s="19">
        <v>0</v>
      </c>
    </row>
    <row r="132" spans="1:6" x14ac:dyDescent="0.25">
      <c r="A132" s="6" t="s">
        <v>281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282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283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284</v>
      </c>
      <c r="B135" s="1" t="s">
        <v>55</v>
      </c>
      <c r="C135" s="1" t="s">
        <v>7</v>
      </c>
      <c r="D135" s="8" t="s">
        <v>144</v>
      </c>
      <c r="E135" s="19">
        <v>0</v>
      </c>
    </row>
    <row r="136" spans="1:6" x14ac:dyDescent="0.25">
      <c r="A136" s="6" t="s">
        <v>285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286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287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288</v>
      </c>
      <c r="B139" s="1" t="s">
        <v>55</v>
      </c>
      <c r="C139" s="1" t="s">
        <v>7</v>
      </c>
      <c r="D139" s="8" t="s">
        <v>145</v>
      </c>
      <c r="E139" s="19">
        <v>0</v>
      </c>
    </row>
    <row r="140" spans="1:6" x14ac:dyDescent="0.25">
      <c r="A140" s="6" t="s">
        <v>289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290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291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292</v>
      </c>
      <c r="B143" s="1" t="s">
        <v>55</v>
      </c>
      <c r="C143" s="1" t="s">
        <v>7</v>
      </c>
      <c r="D143" s="8" t="s">
        <v>210</v>
      </c>
      <c r="E143" s="19">
        <v>444.20915000000002</v>
      </c>
      <c r="F143" s="10"/>
    </row>
    <row r="144" spans="1:6" x14ac:dyDescent="0.25">
      <c r="A144" s="6" t="s">
        <v>293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294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295</v>
      </c>
      <c r="B146" s="1" t="s">
        <v>63</v>
      </c>
      <c r="C146" s="1" t="s">
        <v>15</v>
      </c>
      <c r="D146" s="8">
        <f>E143/E2</f>
        <v>0.3559938692098093</v>
      </c>
      <c r="F146" s="10"/>
    </row>
    <row r="147" spans="1:7" ht="31.5" x14ac:dyDescent="0.25">
      <c r="A147" s="6" t="s">
        <v>296</v>
      </c>
      <c r="B147" s="1" t="s">
        <v>55</v>
      </c>
      <c r="C147" s="1" t="s">
        <v>7</v>
      </c>
      <c r="D147" s="1" t="s">
        <v>146</v>
      </c>
      <c r="E147" s="19">
        <v>0</v>
      </c>
      <c r="F147" s="11"/>
      <c r="G147" s="12"/>
    </row>
    <row r="148" spans="1:7" x14ac:dyDescent="0.25">
      <c r="A148" s="6" t="s">
        <v>297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298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299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300</v>
      </c>
      <c r="B152" s="1" t="s">
        <v>53</v>
      </c>
      <c r="C152" s="1" t="s">
        <v>15</v>
      </c>
      <c r="D152" s="7">
        <f>E153+E161+E165+E169+E173+E177+E181+E185+E189+E193</f>
        <v>39343.329341600001</v>
      </c>
    </row>
    <row r="153" spans="1:7" ht="31.5" x14ac:dyDescent="0.25">
      <c r="A153" s="6" t="s">
        <v>301</v>
      </c>
      <c r="B153" s="1" t="s">
        <v>55</v>
      </c>
      <c r="C153" s="1" t="s">
        <v>7</v>
      </c>
      <c r="D153" s="1" t="s">
        <v>148</v>
      </c>
      <c r="E153" s="16">
        <f>('[3]гук(2016)'!$GZ$39+'[3]гук(2016)'!$GZ$43)*12*'[3]гук(2016)'!$GZ$4</f>
        <v>4932.0193416000002</v>
      </c>
      <c r="F153" s="19">
        <v>1</v>
      </c>
    </row>
    <row r="154" spans="1:7" x14ac:dyDescent="0.25">
      <c r="A154" s="6" t="s">
        <v>302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303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304</v>
      </c>
      <c r="B156" s="1" t="s">
        <v>63</v>
      </c>
      <c r="C156" s="1" t="s">
        <v>15</v>
      </c>
      <c r="D156" s="8">
        <f>E153/F153</f>
        <v>4932.0193416000002</v>
      </c>
    </row>
    <row r="157" spans="1:7" ht="31.5" x14ac:dyDescent="0.25">
      <c r="A157" s="6" t="s">
        <v>305</v>
      </c>
      <c r="B157" s="1" t="s">
        <v>55</v>
      </c>
      <c r="C157" s="1" t="s">
        <v>7</v>
      </c>
      <c r="D157" s="1" t="s">
        <v>209</v>
      </c>
      <c r="E157" s="19">
        <v>1973.7270000000001</v>
      </c>
      <c r="F157" s="19">
        <v>1</v>
      </c>
    </row>
    <row r="158" spans="1:7" x14ac:dyDescent="0.25">
      <c r="A158" s="6" t="s">
        <v>306</v>
      </c>
      <c r="B158" s="1" t="s">
        <v>58</v>
      </c>
      <c r="C158" s="1" t="s">
        <v>7</v>
      </c>
      <c r="D158" s="1" t="s">
        <v>149</v>
      </c>
    </row>
    <row r="159" spans="1:7" x14ac:dyDescent="0.25">
      <c r="A159" s="6" t="s">
        <v>307</v>
      </c>
      <c r="B159" s="1" t="s">
        <v>3</v>
      </c>
      <c r="C159" s="1" t="s">
        <v>7</v>
      </c>
      <c r="D159" s="1" t="s">
        <v>122</v>
      </c>
    </row>
    <row r="160" spans="1:7" x14ac:dyDescent="0.25">
      <c r="A160" s="6" t="s">
        <v>308</v>
      </c>
      <c r="B160" s="1" t="s">
        <v>63</v>
      </c>
      <c r="C160" s="1" t="s">
        <v>15</v>
      </c>
      <c r="D160" s="8">
        <f>E157/F157</f>
        <v>1973.7270000000001</v>
      </c>
    </row>
    <row r="161" spans="1:5" ht="31.5" x14ac:dyDescent="0.25">
      <c r="A161" s="6" t="s">
        <v>309</v>
      </c>
      <c r="B161" s="1" t="s">
        <v>55</v>
      </c>
      <c r="C161" s="1" t="s">
        <v>7</v>
      </c>
      <c r="D161" s="1" t="s">
        <v>150</v>
      </c>
      <c r="E161" s="19">
        <v>3351.63</v>
      </c>
    </row>
    <row r="162" spans="1:5" x14ac:dyDescent="0.25">
      <c r="A162" s="6" t="s">
        <v>310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311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312</v>
      </c>
      <c r="B164" s="1" t="s">
        <v>63</v>
      </c>
      <c r="C164" s="1" t="s">
        <v>15</v>
      </c>
      <c r="D164" s="8">
        <f>E161/E2</f>
        <v>2.6860314152909122</v>
      </c>
    </row>
    <row r="165" spans="1:5" ht="31.5" x14ac:dyDescent="0.25">
      <c r="A165" s="6" t="s">
        <v>313</v>
      </c>
      <c r="B165" s="1" t="s">
        <v>55</v>
      </c>
      <c r="C165" s="1" t="s">
        <v>7</v>
      </c>
      <c r="D165" s="1" t="s">
        <v>151</v>
      </c>
      <c r="E165" s="19">
        <v>0</v>
      </c>
    </row>
    <row r="166" spans="1:5" x14ac:dyDescent="0.25">
      <c r="A166" s="6" t="s">
        <v>314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315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316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317</v>
      </c>
      <c r="B169" s="1" t="s">
        <v>55</v>
      </c>
      <c r="C169" s="1" t="s">
        <v>7</v>
      </c>
      <c r="D169" s="1" t="s">
        <v>152</v>
      </c>
      <c r="E169" s="19">
        <f>597.8+1596.19</f>
        <v>2193.9899999999998</v>
      </c>
    </row>
    <row r="170" spans="1:5" x14ac:dyDescent="0.25">
      <c r="A170" s="6" t="s">
        <v>318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319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320</v>
      </c>
      <c r="B172" s="1" t="s">
        <v>63</v>
      </c>
      <c r="C172" s="1" t="s">
        <v>15</v>
      </c>
      <c r="D172" s="8">
        <f>E169/E2</f>
        <v>1.7582865843885236</v>
      </c>
    </row>
    <row r="173" spans="1:5" ht="31.5" x14ac:dyDescent="0.25">
      <c r="A173" s="6" t="s">
        <v>321</v>
      </c>
      <c r="B173" s="1" t="s">
        <v>55</v>
      </c>
      <c r="C173" s="1" t="s">
        <v>7</v>
      </c>
      <c r="D173" s="1" t="s">
        <v>153</v>
      </c>
      <c r="E173" s="19">
        <v>1422.92</v>
      </c>
    </row>
    <row r="174" spans="1:5" x14ac:dyDescent="0.25">
      <c r="A174" s="6" t="s">
        <v>322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323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324</v>
      </c>
      <c r="B176" s="1" t="s">
        <v>63</v>
      </c>
      <c r="C176" s="1" t="s">
        <v>15</v>
      </c>
      <c r="D176" s="8">
        <f>E173/E2</f>
        <v>1.1403430036864883</v>
      </c>
    </row>
    <row r="177" spans="1:6" ht="31.5" x14ac:dyDescent="0.25">
      <c r="A177" s="6" t="s">
        <v>325</v>
      </c>
      <c r="B177" s="1" t="s">
        <v>55</v>
      </c>
      <c r="C177" s="1" t="s">
        <v>7</v>
      </c>
      <c r="D177" s="1" t="s">
        <v>206</v>
      </c>
      <c r="E177" s="19">
        <v>2951.77</v>
      </c>
    </row>
    <row r="178" spans="1:6" x14ac:dyDescent="0.25">
      <c r="A178" s="6" t="s">
        <v>326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327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328</v>
      </c>
      <c r="B180" s="1" t="s">
        <v>63</v>
      </c>
      <c r="C180" s="1" t="s">
        <v>15</v>
      </c>
      <c r="D180" s="8">
        <f>E177/E2</f>
        <v>2.3655794197788107</v>
      </c>
    </row>
    <row r="181" spans="1:6" ht="31.5" x14ac:dyDescent="0.25">
      <c r="A181" s="6" t="s">
        <v>329</v>
      </c>
      <c r="B181" s="1" t="s">
        <v>55</v>
      </c>
      <c r="C181" s="1" t="s">
        <v>7</v>
      </c>
      <c r="D181" s="1" t="s">
        <v>154</v>
      </c>
      <c r="E181" s="19">
        <v>169.95</v>
      </c>
    </row>
    <row r="182" spans="1:6" x14ac:dyDescent="0.25">
      <c r="A182" s="6" t="s">
        <v>330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331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332</v>
      </c>
      <c r="B184" s="1" t="s">
        <v>63</v>
      </c>
      <c r="C184" s="1" t="s">
        <v>15</v>
      </c>
      <c r="D184" s="8">
        <f>E181/E2</f>
        <v>0.13619971149222632</v>
      </c>
    </row>
    <row r="185" spans="1:6" ht="31.5" x14ac:dyDescent="0.25">
      <c r="A185" s="6" t="s">
        <v>333</v>
      </c>
      <c r="B185" s="1" t="s">
        <v>55</v>
      </c>
      <c r="C185" s="1" t="s">
        <v>7</v>
      </c>
      <c r="D185" s="1" t="s">
        <v>155</v>
      </c>
      <c r="E185" s="19">
        <v>6079.4</v>
      </c>
      <c r="F185" s="19" t="s">
        <v>156</v>
      </c>
    </row>
    <row r="186" spans="1:6" x14ac:dyDescent="0.25">
      <c r="A186" s="6" t="s">
        <v>334</v>
      </c>
      <c r="B186" s="1" t="s">
        <v>58</v>
      </c>
      <c r="C186" s="1" t="s">
        <v>7</v>
      </c>
      <c r="D186" s="1" t="s">
        <v>112</v>
      </c>
      <c r="F186" s="19" t="s">
        <v>61</v>
      </c>
    </row>
    <row r="187" spans="1:6" x14ac:dyDescent="0.25">
      <c r="A187" s="6" t="s">
        <v>335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336</v>
      </c>
      <c r="B188" s="1" t="s">
        <v>63</v>
      </c>
      <c r="C188" s="1" t="s">
        <v>15</v>
      </c>
      <c r="D188" s="8">
        <f>E185/E2</f>
        <v>4.872094887001122</v>
      </c>
    </row>
    <row r="189" spans="1:6" ht="31.5" x14ac:dyDescent="0.25">
      <c r="A189" s="6" t="s">
        <v>337</v>
      </c>
      <c r="B189" s="1" t="s">
        <v>55</v>
      </c>
      <c r="C189" s="1" t="s">
        <v>7</v>
      </c>
      <c r="D189" s="1" t="s">
        <v>157</v>
      </c>
      <c r="E189" s="19">
        <v>13414.93</v>
      </c>
    </row>
    <row r="190" spans="1:6" x14ac:dyDescent="0.25">
      <c r="A190" s="6" t="s">
        <v>338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339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340</v>
      </c>
      <c r="B192" s="1" t="s">
        <v>63</v>
      </c>
      <c r="C192" s="1" t="s">
        <v>15</v>
      </c>
      <c r="D192" s="8">
        <f>E189/E2</f>
        <v>10.750865523321046</v>
      </c>
    </row>
    <row r="193" spans="1:6" ht="31.5" x14ac:dyDescent="0.25">
      <c r="A193" s="6" t="s">
        <v>341</v>
      </c>
      <c r="B193" s="1" t="s">
        <v>55</v>
      </c>
      <c r="C193" s="1" t="s">
        <v>7</v>
      </c>
      <c r="D193" s="8" t="s">
        <v>158</v>
      </c>
      <c r="E193" s="19">
        <v>4826.72</v>
      </c>
    </row>
    <row r="194" spans="1:6" x14ac:dyDescent="0.25">
      <c r="A194" s="6" t="s">
        <v>342</v>
      </c>
      <c r="B194" s="1" t="s">
        <v>58</v>
      </c>
      <c r="C194" s="1" t="s">
        <v>7</v>
      </c>
      <c r="D194" s="8" t="s">
        <v>112</v>
      </c>
    </row>
    <row r="195" spans="1:6" x14ac:dyDescent="0.25">
      <c r="A195" s="6" t="s">
        <v>343</v>
      </c>
      <c r="B195" s="1" t="s">
        <v>3</v>
      </c>
      <c r="C195" s="1" t="s">
        <v>7</v>
      </c>
      <c r="D195" s="8" t="s">
        <v>61</v>
      </c>
    </row>
    <row r="196" spans="1:6" x14ac:dyDescent="0.25">
      <c r="A196" s="6" t="s">
        <v>344</v>
      </c>
      <c r="B196" s="1" t="s">
        <v>63</v>
      </c>
      <c r="C196" s="1" t="s">
        <v>15</v>
      </c>
      <c r="D196" s="8">
        <f>E193/E2</f>
        <v>3.8681840038467707</v>
      </c>
    </row>
    <row r="197" spans="1:6" ht="47.25" x14ac:dyDescent="0.25">
      <c r="A197" s="18" t="s">
        <v>345</v>
      </c>
      <c r="B197" s="3" t="s">
        <v>50</v>
      </c>
      <c r="C197" s="3" t="s">
        <v>7</v>
      </c>
      <c r="D197" s="3" t="s">
        <v>159</v>
      </c>
    </row>
    <row r="198" spans="1:6" ht="18.75" x14ac:dyDescent="0.25">
      <c r="A198" s="6" t="s">
        <v>346</v>
      </c>
      <c r="B198" s="1" t="s">
        <v>53</v>
      </c>
      <c r="C198" s="1" t="s">
        <v>15</v>
      </c>
      <c r="D198" s="1">
        <f>E199+E203+E207+E211+E215+E219+E223+E227+E231+E235</f>
        <v>50631.979999999996</v>
      </c>
      <c r="F198" s="13"/>
    </row>
    <row r="199" spans="1:6" ht="31.5" x14ac:dyDescent="0.25">
      <c r="A199" s="6" t="s">
        <v>347</v>
      </c>
      <c r="B199" s="1" t="s">
        <v>55</v>
      </c>
      <c r="C199" s="1" t="s">
        <v>7</v>
      </c>
      <c r="D199" s="1" t="s">
        <v>160</v>
      </c>
      <c r="E199" s="19">
        <v>0</v>
      </c>
    </row>
    <row r="200" spans="1:6" x14ac:dyDescent="0.25">
      <c r="A200" s="6" t="s">
        <v>348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349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350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351</v>
      </c>
      <c r="B203" s="1" t="s">
        <v>55</v>
      </c>
      <c r="C203" s="1" t="s">
        <v>7</v>
      </c>
      <c r="D203" s="1" t="s">
        <v>161</v>
      </c>
      <c r="E203" s="19">
        <v>5525.16</v>
      </c>
    </row>
    <row r="204" spans="1:6" x14ac:dyDescent="0.25">
      <c r="A204" s="6" t="s">
        <v>352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353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354</v>
      </c>
      <c r="B206" s="1" t="s">
        <v>63</v>
      </c>
      <c r="C206" s="1" t="s">
        <v>15</v>
      </c>
      <c r="D206" s="8">
        <f>E203/E2</f>
        <v>4.4279211412085271</v>
      </c>
    </row>
    <row r="207" spans="1:6" ht="31.5" x14ac:dyDescent="0.25">
      <c r="A207" s="6" t="s">
        <v>355</v>
      </c>
      <c r="B207" s="1" t="s">
        <v>55</v>
      </c>
      <c r="C207" s="1" t="s">
        <v>7</v>
      </c>
      <c r="D207" s="1" t="s">
        <v>162</v>
      </c>
      <c r="E207" s="19">
        <v>0</v>
      </c>
    </row>
    <row r="208" spans="1:6" x14ac:dyDescent="0.25">
      <c r="A208" s="6" t="s">
        <v>356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358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359</v>
      </c>
      <c r="B211" s="1" t="s">
        <v>55</v>
      </c>
      <c r="C211" s="1" t="s">
        <v>7</v>
      </c>
      <c r="D211" s="1" t="s">
        <v>163</v>
      </c>
      <c r="E211" s="19">
        <v>0</v>
      </c>
    </row>
    <row r="212" spans="1:5" x14ac:dyDescent="0.25">
      <c r="A212" s="6" t="s">
        <v>360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361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362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363</v>
      </c>
      <c r="B215" s="1" t="s">
        <v>55</v>
      </c>
      <c r="C215" s="1" t="s">
        <v>7</v>
      </c>
      <c r="D215" s="1" t="s">
        <v>164</v>
      </c>
      <c r="E215" s="19">
        <v>795.19</v>
      </c>
    </row>
    <row r="216" spans="1:5" x14ac:dyDescent="0.25">
      <c r="A216" s="6" t="s">
        <v>364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365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366</v>
      </c>
      <c r="B218" s="1" t="s">
        <v>63</v>
      </c>
      <c r="C218" s="1" t="s">
        <v>15</v>
      </c>
      <c r="D218" s="8">
        <f>E215/E2</f>
        <v>0.63727360153870816</v>
      </c>
    </row>
    <row r="219" spans="1:5" ht="31.5" x14ac:dyDescent="0.25">
      <c r="A219" s="6" t="s">
        <v>367</v>
      </c>
      <c r="B219" s="1" t="s">
        <v>55</v>
      </c>
      <c r="C219" s="1" t="s">
        <v>7</v>
      </c>
      <c r="D219" s="1" t="s">
        <v>165</v>
      </c>
      <c r="E219" s="19">
        <v>0</v>
      </c>
    </row>
    <row r="220" spans="1:5" x14ac:dyDescent="0.25">
      <c r="A220" s="6" t="s">
        <v>368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369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370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371</v>
      </c>
      <c r="B223" s="1" t="s">
        <v>55</v>
      </c>
      <c r="C223" s="1" t="s">
        <v>7</v>
      </c>
      <c r="D223" s="1" t="s">
        <v>166</v>
      </c>
      <c r="E223" s="19">
        <v>696.39</v>
      </c>
    </row>
    <row r="224" spans="1:5" x14ac:dyDescent="0.25">
      <c r="A224" s="6" t="s">
        <v>372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373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374</v>
      </c>
      <c r="B226" s="1" t="s">
        <v>63</v>
      </c>
      <c r="C226" s="1" t="s">
        <v>15</v>
      </c>
      <c r="D226" s="8">
        <f>E223/E2</f>
        <v>0.55809424587273604</v>
      </c>
    </row>
    <row r="227" spans="1:6" ht="31.5" x14ac:dyDescent="0.25">
      <c r="A227" s="6" t="s">
        <v>375</v>
      </c>
      <c r="B227" s="1" t="s">
        <v>55</v>
      </c>
      <c r="C227" s="1" t="s">
        <v>7</v>
      </c>
      <c r="D227" s="1" t="s">
        <v>167</v>
      </c>
      <c r="E227" s="19">
        <v>43615.24</v>
      </c>
    </row>
    <row r="228" spans="1:6" x14ac:dyDescent="0.25">
      <c r="A228" s="6" t="s">
        <v>376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377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378</v>
      </c>
      <c r="B230" s="1" t="s">
        <v>63</v>
      </c>
      <c r="C230" s="1" t="s">
        <v>15</v>
      </c>
      <c r="D230" s="8">
        <f>E227/E2</f>
        <v>34.953710530533741</v>
      </c>
    </row>
    <row r="231" spans="1:6" ht="31.5" x14ac:dyDescent="0.25">
      <c r="A231" s="6" t="s">
        <v>379</v>
      </c>
      <c r="B231" s="1" t="s">
        <v>55</v>
      </c>
      <c r="C231" s="1" t="s">
        <v>7</v>
      </c>
      <c r="D231" s="1" t="s">
        <v>168</v>
      </c>
      <c r="E231" s="19">
        <v>0</v>
      </c>
    </row>
    <row r="232" spans="1:6" x14ac:dyDescent="0.25">
      <c r="A232" s="6" t="s">
        <v>380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381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382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383</v>
      </c>
      <c r="B235" s="1" t="s">
        <v>55</v>
      </c>
      <c r="C235" s="1" t="s">
        <v>7</v>
      </c>
      <c r="D235" s="1" t="s">
        <v>169</v>
      </c>
      <c r="E235" s="19">
        <v>0</v>
      </c>
      <c r="F235" s="19" t="s">
        <v>170</v>
      </c>
    </row>
    <row r="236" spans="1:6" x14ac:dyDescent="0.25">
      <c r="A236" s="6" t="s">
        <v>384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385</v>
      </c>
      <c r="B237" s="1" t="s">
        <v>3</v>
      </c>
      <c r="C237" s="1" t="s">
        <v>7</v>
      </c>
      <c r="D237" s="1" t="s">
        <v>171</v>
      </c>
    </row>
    <row r="238" spans="1:6" x14ac:dyDescent="0.25">
      <c r="A238" s="6" t="s">
        <v>386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172</v>
      </c>
      <c r="C239" s="1" t="s">
        <v>15</v>
      </c>
      <c r="D239" s="14">
        <f>SUM(D28,D34,D60,D66,D72,D78,D84,D94,D152,D198)</f>
        <v>142106.04923285003</v>
      </c>
    </row>
    <row r="240" spans="1:6" x14ac:dyDescent="0.25">
      <c r="A240" s="28" t="s">
        <v>173</v>
      </c>
      <c r="B240" s="28"/>
      <c r="C240" s="28"/>
      <c r="D240" s="28"/>
    </row>
    <row r="241" spans="1:5" x14ac:dyDescent="0.25">
      <c r="A241" s="6" t="s">
        <v>174</v>
      </c>
      <c r="B241" s="1" t="s">
        <v>175</v>
      </c>
      <c r="C241" s="1" t="s">
        <v>176</v>
      </c>
      <c r="D241" s="1">
        <v>0</v>
      </c>
      <c r="E241" s="19" t="s">
        <v>211</v>
      </c>
    </row>
    <row r="242" spans="1:5" x14ac:dyDescent="0.25">
      <c r="A242" s="6" t="s">
        <v>177</v>
      </c>
      <c r="B242" s="1" t="s">
        <v>178</v>
      </c>
      <c r="C242" s="1" t="s">
        <v>176</v>
      </c>
      <c r="D242" s="1">
        <v>0</v>
      </c>
      <c r="E242" s="19" t="s">
        <v>211</v>
      </c>
    </row>
    <row r="243" spans="1:5" x14ac:dyDescent="0.25">
      <c r="A243" s="6" t="s">
        <v>179</v>
      </c>
      <c r="B243" s="1" t="s">
        <v>180</v>
      </c>
      <c r="C243" s="1" t="s">
        <v>176</v>
      </c>
      <c r="D243" s="1">
        <v>0</v>
      </c>
      <c r="E243" s="19" t="s">
        <v>211</v>
      </c>
    </row>
    <row r="244" spans="1:5" x14ac:dyDescent="0.25">
      <c r="A244" s="6" t="s">
        <v>181</v>
      </c>
      <c r="B244" s="1" t="s">
        <v>182</v>
      </c>
      <c r="C244" s="1" t="s">
        <v>15</v>
      </c>
      <c r="D244" s="1">
        <v>-33185.089999999997</v>
      </c>
      <c r="E244" s="19" t="s">
        <v>211</v>
      </c>
    </row>
    <row r="245" spans="1:5" x14ac:dyDescent="0.25">
      <c r="A245" s="28" t="s">
        <v>183</v>
      </c>
      <c r="B245" s="28"/>
      <c r="C245" s="28"/>
      <c r="D245" s="28"/>
    </row>
    <row r="246" spans="1:5" ht="31.5" x14ac:dyDescent="0.25">
      <c r="A246" s="6" t="s">
        <v>184</v>
      </c>
      <c r="B246" s="1" t="s">
        <v>14</v>
      </c>
      <c r="C246" s="1" t="s">
        <v>15</v>
      </c>
      <c r="D246" s="1">
        <v>0</v>
      </c>
      <c r="E246" s="19" t="s">
        <v>185</v>
      </c>
    </row>
    <row r="247" spans="1:5" ht="31.5" x14ac:dyDescent="0.25">
      <c r="A247" s="6" t="s">
        <v>186</v>
      </c>
      <c r="B247" s="1" t="s">
        <v>17</v>
      </c>
      <c r="C247" s="1" t="s">
        <v>15</v>
      </c>
      <c r="D247" s="1">
        <v>0</v>
      </c>
      <c r="E247" s="19" t="s">
        <v>185</v>
      </c>
    </row>
    <row r="248" spans="1:5" ht="31.5" x14ac:dyDescent="0.25">
      <c r="A248" s="6" t="s">
        <v>187</v>
      </c>
      <c r="B248" s="1" t="s">
        <v>19</v>
      </c>
      <c r="C248" s="1" t="s">
        <v>15</v>
      </c>
      <c r="D248" s="1">
        <v>0</v>
      </c>
      <c r="E248" s="19" t="s">
        <v>185</v>
      </c>
    </row>
    <row r="249" spans="1:5" ht="31.5" x14ac:dyDescent="0.25">
      <c r="A249" s="6" t="s">
        <v>188</v>
      </c>
      <c r="B249" s="1" t="s">
        <v>43</v>
      </c>
      <c r="C249" s="1" t="s">
        <v>15</v>
      </c>
      <c r="D249" s="1">
        <v>0</v>
      </c>
      <c r="E249" s="19" t="s">
        <v>185</v>
      </c>
    </row>
    <row r="250" spans="1:5" ht="31.5" x14ac:dyDescent="0.25">
      <c r="A250" s="6" t="s">
        <v>189</v>
      </c>
      <c r="B250" s="1" t="s">
        <v>190</v>
      </c>
      <c r="C250" s="1" t="s">
        <v>15</v>
      </c>
      <c r="D250" s="1">
        <v>0</v>
      </c>
      <c r="E250" s="19" t="s">
        <v>185</v>
      </c>
    </row>
    <row r="251" spans="1:5" ht="31.5" x14ac:dyDescent="0.25">
      <c r="A251" s="6" t="s">
        <v>191</v>
      </c>
      <c r="B251" s="1" t="s">
        <v>47</v>
      </c>
      <c r="C251" s="1" t="s">
        <v>15</v>
      </c>
      <c r="D251" s="1">
        <v>0</v>
      </c>
      <c r="E251" s="19" t="s">
        <v>185</v>
      </c>
    </row>
    <row r="252" spans="1:5" x14ac:dyDescent="0.25">
      <c r="A252" s="28" t="s">
        <v>192</v>
      </c>
      <c r="B252" s="28"/>
      <c r="C252" s="28"/>
      <c r="D252" s="28"/>
      <c r="E252" s="10"/>
    </row>
    <row r="253" spans="1:5" ht="31.5" x14ac:dyDescent="0.25">
      <c r="A253" s="6" t="s">
        <v>193</v>
      </c>
      <c r="B253" s="1" t="s">
        <v>175</v>
      </c>
      <c r="C253" s="1" t="s">
        <v>176</v>
      </c>
      <c r="D253" s="1">
        <v>0</v>
      </c>
      <c r="E253" s="19" t="s">
        <v>185</v>
      </c>
    </row>
    <row r="254" spans="1:5" ht="31.5" x14ac:dyDescent="0.25">
      <c r="A254" s="6" t="s">
        <v>194</v>
      </c>
      <c r="B254" s="1" t="s">
        <v>178</v>
      </c>
      <c r="C254" s="1" t="s">
        <v>176</v>
      </c>
      <c r="D254" s="1">
        <v>0</v>
      </c>
      <c r="E254" s="19" t="s">
        <v>185</v>
      </c>
    </row>
    <row r="255" spans="1:5" ht="31.5" x14ac:dyDescent="0.25">
      <c r="A255" s="6" t="s">
        <v>195</v>
      </c>
      <c r="B255" s="1" t="s">
        <v>196</v>
      </c>
      <c r="C255" s="1" t="s">
        <v>176</v>
      </c>
      <c r="D255" s="1">
        <v>0</v>
      </c>
      <c r="E255" s="19" t="s">
        <v>185</v>
      </c>
    </row>
    <row r="256" spans="1:5" ht="31.5" x14ac:dyDescent="0.25">
      <c r="A256" s="6" t="s">
        <v>197</v>
      </c>
      <c r="B256" s="1" t="s">
        <v>182</v>
      </c>
      <c r="C256" s="1" t="s">
        <v>15</v>
      </c>
      <c r="D256" s="1">
        <v>0</v>
      </c>
      <c r="E256" s="19" t="s">
        <v>185</v>
      </c>
    </row>
    <row r="257" spans="1:5" x14ac:dyDescent="0.25">
      <c r="A257" s="28" t="s">
        <v>198</v>
      </c>
      <c r="B257" s="28"/>
      <c r="C257" s="28"/>
      <c r="D257" s="28"/>
    </row>
    <row r="258" spans="1:5" x14ac:dyDescent="0.25">
      <c r="A258" s="6" t="s">
        <v>199</v>
      </c>
      <c r="B258" s="1" t="s">
        <v>200</v>
      </c>
      <c r="C258" s="1" t="s">
        <v>176</v>
      </c>
      <c r="D258" s="1">
        <v>11</v>
      </c>
      <c r="E258" s="19" t="s">
        <v>201</v>
      </c>
    </row>
    <row r="259" spans="1:5" x14ac:dyDescent="0.25">
      <c r="A259" s="6" t="s">
        <v>202</v>
      </c>
      <c r="B259" s="1" t="s">
        <v>203</v>
      </c>
      <c r="C259" s="1" t="s">
        <v>176</v>
      </c>
      <c r="D259" s="1">
        <v>1</v>
      </c>
      <c r="E259" s="19" t="s">
        <v>201</v>
      </c>
    </row>
    <row r="260" spans="1:5" ht="31.5" x14ac:dyDescent="0.25">
      <c r="A260" s="6" t="s">
        <v>204</v>
      </c>
      <c r="B260" s="1" t="s">
        <v>205</v>
      </c>
      <c r="C260" s="1" t="s">
        <v>15</v>
      </c>
      <c r="D260" s="1">
        <v>1200</v>
      </c>
      <c r="E260" s="19" t="s">
        <v>201</v>
      </c>
    </row>
    <row r="264" spans="1:5" x14ac:dyDescent="0.25">
      <c r="A264" s="29" t="s">
        <v>207</v>
      </c>
      <c r="B264" s="29"/>
      <c r="D264" s="26" t="s">
        <v>208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3" manualBreakCount="3">
    <brk id="64" max="16383" man="1"/>
    <brk id="188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2021-04-06T12:36:22Z</dcterms:modified>
</cp:coreProperties>
</file>