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<sst xmlns="http://schemas.openxmlformats.org/spreadsheetml/2006/main" count="934" uniqueCount="385">
  <si>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</si>
  <si>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</si>
  <si>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</si>
  <si>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</si>
  <si>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</si>
  <si>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</si>
  <si>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</si>
  <si>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</si>
  <si>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</si>
  <si>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</si>
  <si>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</si>
  <si>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</si>
  <si>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</si>
  <si>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</si>
  <si>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</si>
  <si>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</si>
  <si>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</si>
  <si>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</si>
  <si>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</si>
  <si>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</si>
  <si>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</si>
  <si>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</si>
  <si>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</si>
  <si>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</si>
  <si>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</si>
  <si>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</si>
  <si>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</si>
  <si>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</si>
  <si>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</si>
  <si>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</si>
  <si>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</si>
  <si>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</si>
  <si>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</si>
  <si>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</si>
  <si>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</si>
  <si>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</si>
  <si>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</si>
  <si>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</si>
  <si>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</si>
  <si>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</si>
  <si>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</si>
  <si>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</si>
  <si>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</si>
  <si>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</si>
  <si>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</si>
  <si>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</si>
  <si>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</si>
  <si>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</si>
  <si>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</si>
  <si>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</si>
  <si>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</si>
  <si>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</si>
  <si>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</si>
  <si>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</si>
  <si>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</si>
  <si>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</si>
  <si>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</si>
  <si>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</si>
  <si>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</si>
  <si>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</si>
  <si>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</si>
  <si>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</si>
  <si>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</si>
  <si>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</si>
  <si>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</si>
  <si>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</si>
  <si>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</si>
  <si>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</si>
  <si>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</si>
  <si>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</si>
  <si>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</si>
  <si>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</si>
  <si>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</si>
  <si>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</si>
  <si>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</si>
  <si>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</si>
  <si>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</si>
  <si>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</si>
  <si>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</si>
  <si>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</si>
  <si>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</si>
  <si>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</si>
  <si>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</si>
  <si>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</si>
  <si>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</si>
  <si>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</si>
  <si>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</si>
  <si>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</si>
  <si>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</si>
  <si>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</si>
  <si>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</si>
  <si>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</si>
  <si>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</si>
  <si>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</si>
  <si>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</si>
  <si>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</si>
  <si>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</si>
  <si>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</si>
  <si>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</si>
  <si>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</si>
  <si>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</si>
  <si>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</si>
  <si>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</si>
  <si>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</si>
  <si>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</si>
  <si>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</si>
  <si>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</si>
  <si>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</si>
  <si>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</si>
  <si>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</si>
  <si>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</si>
  <si>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</si>
  <si>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</si>
  <si>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</si>
  <si>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</si>
  <si>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</si>
  <si>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</si>
  <si>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</si>
  <si>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</si>
  <si>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</si>
  <si>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</si>
  <si>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</si>
  <si>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</si>
  <si>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</si>
  <si>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</si>
  <si>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</si>
  <si>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</si>
  <si>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</si>
  <si>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</si>
  <si>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</si>
  <si>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</si>
  <si>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</si>
  <si>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</si>
  <si>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</si>
  <si>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</si>
  <si>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</si>
  <si>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</si>
  <si>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</si>
  <si>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</si>
  <si>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</si>
  <si>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</si>
  <si>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</si>
  <si>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</si>
  <si>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</si>
  <si>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</si>
  <si>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</si>
  <si>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</si>
  <si>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</si>
  <si>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</si>
  <si>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</si>
  <si>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</si>
  <si>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</si>
  <si>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</si>
  <si>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</si>
  <si>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</si>
  <si>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</si>
  <si>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</si>
  <si>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</si>
  <si>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</si>
  <si>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</si>
  <si>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</si>
  <si>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</si>
  <si>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</si>
  <si>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</si>
  <si>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</si>
  <si>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</si>
  <si>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</si>
  <si>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</si>
  <si>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</si>
  <si>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</si>
  <si>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</si>
  <si>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</si>
  <si>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</si>
  <si>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</si>
  <si>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</si>
  <si>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</si>
  <si>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</si>
  <si>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</si>
  <si>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</si>
  <si>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</si>
  <si>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</si>
  <si>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</si>
  <si>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</si>
  <si>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</si>
  <si>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</si>
  <si>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</si>
  <si>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</si>
  <si>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</si>
  <si>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</si>
  <si>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</si>
  <si>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</si>
  <si>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</si>
  <si>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</si>
  <si>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</si>
  <si>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</si>
  <si>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</si>
  <si>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</si>
  <si>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</si>
  <si>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</si>
  <si>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</si>
  <si>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</si>
  <si>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</si>
  <si>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</si>
  <si>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</si>
  <si>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</si>
  <si>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</si>
  <si>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</si>
  <si>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</si>
  <si>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</si>
  <si>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</si>
  <si>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</si>
  <si>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</si>
  <si>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</si>
  <si>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</si>
  <si>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</si>
  <si>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</si>
  <si>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</si>
  <si>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</si>
  <si>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</si>
  <si>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</si>
  <si>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</si>
  <si>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</si>
  <si>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</si>
  <si>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</si>
  <si>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</si>
  <si>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</si>
  <si>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деревья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</si>
  <si>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</si>
  <si>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</si>
  <si>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28А  ул. Желябова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</si>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</sst>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46;&#1077;&#1083;&#1103;&#1073;&#1086;&#1074;&#1072;,%20&#1076;.%2028&#104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9">
          <cell r="CX39">
            <v>0.100491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CX123">
            <v>141753.19315079995</v>
          </cell>
        </row>
        <row r="124">
          <cell r="CX124">
            <v>157571.1519732001</v>
          </cell>
        </row>
        <row r="125">
          <cell r="CX125">
            <v>36860.52216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1522.61</v>
          </cell>
        </row>
        <row r="24">
          <cell r="D24">
            <v>-483110.0118116</v>
          </cell>
        </row>
        <row r="25">
          <cell r="D25">
            <v>239037.61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SheetLayoutView="100" zoomScalePageLayoutView="0" workbookViewId="0" topLeftCell="A1">
      <selection activeCell="B229" sqref="B229"/>
    </sheetView>
  </sheetViews>
  <sheetFormatPr defaultColWidth="9.140625" defaultRowHeight="15"/>
  <cols>
    <col min="1" max="1" width="9.140625" style="17" customWidth="1"/>
    <col min="2" max="2" width="62.421875" style="19" customWidth="1"/>
    <col min="3" max="3" width="24.28125" style="19" customWidth="1"/>
    <col min="4" max="4" width="62.7109375" style="19" customWidth="1"/>
    <col min="5" max="5" width="18.7109375" style="2" hidden="1" customWidth="1"/>
    <col min="6" max="6" width="17.8515625" style="19" hidden="1" customWidth="1"/>
    <col min="7" max="12" width="9.140625" style="19" hidden="1" customWidth="1"/>
    <col min="13" max="22" width="9.140625" style="19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3" t="s">
        <v>229</v>
      </c>
      <c r="B2" s="23"/>
      <c r="C2" s="23"/>
      <c r="D2" s="23"/>
      <c r="E2" s="2">
        <v>2506.7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230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231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232</v>
      </c>
    </row>
    <row r="8" spans="1:4" ht="42.75" customHeight="1">
      <c r="A8" s="22" t="s">
        <v>103</v>
      </c>
      <c r="B8" s="22"/>
      <c r="C8" s="22"/>
      <c r="D8" s="22"/>
    </row>
    <row r="9" spans="1:4" ht="15.75">
      <c r="A9" s="7" t="s">
        <v>57</v>
      </c>
      <c r="B9" s="1" t="s">
        <v>72</v>
      </c>
      <c r="C9" s="1" t="s">
        <v>73</v>
      </c>
      <c r="D9" s="8">
        <f>'[3]по форме'!$D$23</f>
        <v>1522.61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'[3]по форме'!$D$24</f>
        <v>-483110.0118116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'[3]по форме'!$D$25</f>
        <v>239037.61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336184.86728400004</v>
      </c>
    </row>
    <row r="13" spans="1:4" ht="15.75">
      <c r="A13" s="7" t="s">
        <v>94</v>
      </c>
      <c r="B13" s="18" t="s">
        <v>79</v>
      </c>
      <c r="C13" s="1" t="s">
        <v>73</v>
      </c>
      <c r="D13" s="8">
        <f>'[2]ГУК 2019'!$CX$124</f>
        <v>157571.1519732001</v>
      </c>
    </row>
    <row r="14" spans="1:4" ht="15.75">
      <c r="A14" s="7" t="s">
        <v>95</v>
      </c>
      <c r="B14" s="18" t="s">
        <v>80</v>
      </c>
      <c r="C14" s="1" t="s">
        <v>73</v>
      </c>
      <c r="D14" s="8">
        <f>'[2]ГУК 2019'!$CX$123</f>
        <v>141753.19315079995</v>
      </c>
    </row>
    <row r="15" spans="1:4" ht="15.75">
      <c r="A15" s="7" t="s">
        <v>96</v>
      </c>
      <c r="B15" s="18" t="s">
        <v>81</v>
      </c>
      <c r="C15" s="1" t="s">
        <v>73</v>
      </c>
      <c r="D15" s="8">
        <f>'[2]ГУК 2019'!$CX$125</f>
        <v>36860.52216</v>
      </c>
    </row>
    <row r="16" spans="1:5" ht="15.75">
      <c r="A16" s="18" t="s">
        <v>82</v>
      </c>
      <c r="B16" s="18" t="s">
        <v>83</v>
      </c>
      <c r="C16" s="18" t="s">
        <v>73</v>
      </c>
      <c r="D16" s="16">
        <f>D17</f>
        <v>187295.18728400004</v>
      </c>
      <c r="E16" s="2">
        <v>320064.63</v>
      </c>
    </row>
    <row r="17" spans="1:4" ht="31.5">
      <c r="A17" s="18" t="s">
        <v>59</v>
      </c>
      <c r="B17" s="18" t="s">
        <v>97</v>
      </c>
      <c r="C17" s="18" t="s">
        <v>73</v>
      </c>
      <c r="D17" s="16">
        <f>D12-D25+D246+D262</f>
        <v>187295.18728400004</v>
      </c>
    </row>
    <row r="18" spans="1:4" ht="31.5">
      <c r="A18" s="18" t="s">
        <v>84</v>
      </c>
      <c r="B18" s="18" t="s">
        <v>98</v>
      </c>
      <c r="C18" s="18" t="s">
        <v>73</v>
      </c>
      <c r="D18" s="16">
        <v>0</v>
      </c>
    </row>
    <row r="19" spans="1:4" ht="15.75">
      <c r="A19" s="18" t="s">
        <v>60</v>
      </c>
      <c r="B19" s="18" t="s">
        <v>85</v>
      </c>
      <c r="C19" s="18" t="s">
        <v>73</v>
      </c>
      <c r="D19" s="16">
        <v>0</v>
      </c>
    </row>
    <row r="20" spans="1:4" ht="15.75">
      <c r="A20" s="18" t="s">
        <v>61</v>
      </c>
      <c r="B20" s="18" t="s">
        <v>86</v>
      </c>
      <c r="C20" s="18" t="s">
        <v>73</v>
      </c>
      <c r="D20" s="16">
        <v>0</v>
      </c>
    </row>
    <row r="21" spans="1:4" ht="15.75">
      <c r="A21" s="18" t="s">
        <v>87</v>
      </c>
      <c r="B21" s="18" t="s">
        <v>88</v>
      </c>
      <c r="C21" s="18" t="s">
        <v>73</v>
      </c>
      <c r="D21" s="16">
        <v>0</v>
      </c>
    </row>
    <row r="22" spans="1:4" ht="15.75">
      <c r="A22" s="18" t="s">
        <v>89</v>
      </c>
      <c r="B22" s="18" t="s">
        <v>90</v>
      </c>
      <c r="C22" s="18" t="s">
        <v>73</v>
      </c>
      <c r="D22" s="16">
        <f>D16+D10+D9</f>
        <v>-294292.2145276</v>
      </c>
    </row>
    <row r="23" spans="1:4" ht="15.75">
      <c r="A23" s="18" t="s">
        <v>91</v>
      </c>
      <c r="B23" s="18" t="s">
        <v>99</v>
      </c>
      <c r="C23" s="18" t="s">
        <v>73</v>
      </c>
      <c r="D23" s="16">
        <v>394.68</v>
      </c>
    </row>
    <row r="24" spans="1:4" ht="15.75">
      <c r="A24" s="18" t="s">
        <v>92</v>
      </c>
      <c r="B24" s="18" t="s">
        <v>100</v>
      </c>
      <c r="C24" s="18" t="s">
        <v>73</v>
      </c>
      <c r="D24" s="16">
        <f>D22-D241</f>
        <v>-673747.2705276</v>
      </c>
    </row>
    <row r="25" spans="1:4" ht="15.75">
      <c r="A25" s="18" t="s">
        <v>93</v>
      </c>
      <c r="B25" s="18" t="s">
        <v>101</v>
      </c>
      <c r="C25" s="18" t="s">
        <v>73</v>
      </c>
      <c r="D25" s="16">
        <v>268770.12</v>
      </c>
    </row>
    <row r="26" spans="1:4" ht="35.25" customHeight="1">
      <c r="A26" s="22" t="s">
        <v>102</v>
      </c>
      <c r="B26" s="22"/>
      <c r="C26" s="22"/>
      <c r="D26" s="22"/>
    </row>
    <row r="27" spans="1:22" s="6" customFormat="1" ht="31.5">
      <c r="A27" s="20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27688.13</v>
      </c>
      <c r="E28" s="2">
        <v>27688.13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9">
        <f>E28/E2</f>
        <v>11.045649658914112</v>
      </c>
    </row>
    <row r="33" spans="1:22" s="6" customFormat="1" ht="31.5">
      <c r="A33" s="20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31683.61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1624.34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4">
        <f>E35/E2</f>
        <v>0.6479993617106156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776.07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4">
        <f>E39/E2</f>
        <v>0.309598276618662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8361.91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3.335823991702238</v>
      </c>
    </row>
    <row r="47" spans="1:5" ht="31.5">
      <c r="A47" s="7" t="s">
        <v>212</v>
      </c>
      <c r="B47" s="1" t="s">
        <v>106</v>
      </c>
      <c r="C47" s="1" t="s">
        <v>67</v>
      </c>
      <c r="D47" s="1" t="s">
        <v>14</v>
      </c>
      <c r="E47" s="2">
        <v>20493.15</v>
      </c>
    </row>
    <row r="48" spans="1:4" ht="15.75">
      <c r="A48" s="7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215</v>
      </c>
      <c r="B50" s="1" t="s">
        <v>108</v>
      </c>
      <c r="C50" s="1" t="s">
        <v>73</v>
      </c>
      <c r="D50" s="24">
        <f>E47/E2</f>
        <v>8.175350061834285</v>
      </c>
    </row>
    <row r="51" spans="1:5" ht="47.25">
      <c r="A51" s="7" t="s">
        <v>216</v>
      </c>
      <c r="B51" s="1" t="s">
        <v>106</v>
      </c>
      <c r="C51" s="1" t="s">
        <v>67</v>
      </c>
      <c r="D51" s="24" t="s">
        <v>201</v>
      </c>
      <c r="E51" s="2">
        <v>428.14</v>
      </c>
    </row>
    <row r="52" spans="1:4" ht="15.75">
      <c r="A52" s="7" t="s">
        <v>217</v>
      </c>
      <c r="B52" s="1" t="s">
        <v>107</v>
      </c>
      <c r="C52" s="1" t="s">
        <v>67</v>
      </c>
      <c r="D52" s="24" t="s">
        <v>147</v>
      </c>
    </row>
    <row r="53" spans="1:4" ht="15.75">
      <c r="A53" s="7" t="s">
        <v>218</v>
      </c>
      <c r="B53" s="1" t="s">
        <v>64</v>
      </c>
      <c r="C53" s="1" t="s">
        <v>67</v>
      </c>
      <c r="D53" s="24" t="s">
        <v>10</v>
      </c>
    </row>
    <row r="54" spans="1:4" ht="15.75">
      <c r="A54" s="7" t="s">
        <v>219</v>
      </c>
      <c r="B54" s="1" t="s">
        <v>108</v>
      </c>
      <c r="C54" s="1" t="s">
        <v>73</v>
      </c>
      <c r="D54" s="24">
        <f>E51/E2</f>
        <v>0.1707982606614274</v>
      </c>
    </row>
    <row r="55" spans="1:5" ht="31.5">
      <c r="A55" s="7" t="s">
        <v>220</v>
      </c>
      <c r="B55" s="1" t="s">
        <v>106</v>
      </c>
      <c r="C55" s="1" t="s">
        <v>67</v>
      </c>
      <c r="D55" s="24" t="s">
        <v>200</v>
      </c>
      <c r="E55" s="2">
        <v>0</v>
      </c>
    </row>
    <row r="56" spans="1:4" ht="15.75">
      <c r="A56" s="7" t="s">
        <v>221</v>
      </c>
      <c r="B56" s="1" t="s">
        <v>107</v>
      </c>
      <c r="C56" s="1" t="s">
        <v>67</v>
      </c>
      <c r="D56" s="24" t="s">
        <v>147</v>
      </c>
    </row>
    <row r="57" spans="1:4" ht="15.75">
      <c r="A57" s="7" t="s">
        <v>222</v>
      </c>
      <c r="B57" s="1" t="s">
        <v>64</v>
      </c>
      <c r="C57" s="1" t="s">
        <v>67</v>
      </c>
      <c r="D57" s="24" t="s">
        <v>10</v>
      </c>
    </row>
    <row r="58" spans="1:4" ht="15.75">
      <c r="A58" s="7" t="s">
        <v>223</v>
      </c>
      <c r="B58" s="1" t="s">
        <v>108</v>
      </c>
      <c r="C58" s="1" t="s">
        <v>73</v>
      </c>
      <c r="D58" s="24">
        <f>E55/E+D36:D582</f>
        <v>0</v>
      </c>
    </row>
    <row r="59" spans="1:22" s="6" customFormat="1" ht="24.75" customHeight="1">
      <c r="A59" s="20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24403.09</v>
      </c>
      <c r="E60" s="2">
        <v>24403.09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9">
        <f>E60/E2</f>
        <v>9.73514580923126</v>
      </c>
    </row>
    <row r="65" spans="1:22" s="6" customFormat="1" ht="30.75" customHeight="1">
      <c r="A65" s="20" t="s">
        <v>233</v>
      </c>
      <c r="B65" s="4" t="s">
        <v>104</v>
      </c>
      <c r="C65" s="4" t="s">
        <v>67</v>
      </c>
      <c r="D65" s="4" t="s">
        <v>227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234</v>
      </c>
      <c r="B66" s="1" t="s">
        <v>105</v>
      </c>
      <c r="C66" s="1" t="s">
        <v>73</v>
      </c>
      <c r="D66" s="1">
        <v>0</v>
      </c>
    </row>
    <row r="67" spans="1:4" ht="31.5">
      <c r="A67" s="7" t="s">
        <v>235</v>
      </c>
      <c r="B67" s="1" t="s">
        <v>106</v>
      </c>
      <c r="C67" s="1" t="s">
        <v>67</v>
      </c>
      <c r="D67" s="1" t="s">
        <v>227</v>
      </c>
    </row>
    <row r="68" spans="1:4" ht="15.75">
      <c r="A68" s="7" t="s">
        <v>236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237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238</v>
      </c>
      <c r="B70" s="1" t="s">
        <v>108</v>
      </c>
      <c r="C70" s="1" t="s">
        <v>73</v>
      </c>
      <c r="D70" s="1">
        <v>0</v>
      </c>
    </row>
    <row r="71" spans="1:22" s="6" customFormat="1" ht="38.25" customHeight="1">
      <c r="A71" s="20" t="s">
        <v>239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240</v>
      </c>
      <c r="B72" s="1" t="s">
        <v>105</v>
      </c>
      <c r="C72" s="1" t="s">
        <v>73</v>
      </c>
      <c r="D72" s="8">
        <f>E72</f>
        <v>38077.51</v>
      </c>
      <c r="E72" s="2">
        <v>38077.51</v>
      </c>
    </row>
    <row r="73" spans="1:4" ht="31.5">
      <c r="A73" s="7" t="s">
        <v>241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242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243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244</v>
      </c>
      <c r="B76" s="1" t="s">
        <v>108</v>
      </c>
      <c r="C76" s="1" t="s">
        <v>73</v>
      </c>
      <c r="D76" s="9">
        <f>E72/E2</f>
        <v>15.190294012047714</v>
      </c>
    </row>
    <row r="77" spans="1:22" s="6" customFormat="1" ht="31.5">
      <c r="A77" s="20" t="s">
        <v>135</v>
      </c>
      <c r="B77" s="4" t="s">
        <v>104</v>
      </c>
      <c r="C77" s="4" t="s">
        <v>67</v>
      </c>
      <c r="D77" s="4" t="s">
        <v>54</v>
      </c>
      <c r="E77" s="2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8357.94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8357.94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9">
        <f>E79/E2</f>
        <v>3.334240236167073</v>
      </c>
    </row>
    <row r="83" spans="1:22" s="6" customFormat="1" ht="31.5">
      <c r="A83" s="20" t="s">
        <v>141</v>
      </c>
      <c r="B83" s="4" t="s">
        <v>104</v>
      </c>
      <c r="C83" s="4" t="s">
        <v>67</v>
      </c>
      <c r="D83" s="4" t="s">
        <v>55</v>
      </c>
      <c r="E83" s="2">
        <v>30563.22</v>
      </c>
      <c r="F83" s="5" t="s">
        <v>210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30563.22</v>
      </c>
      <c r="F84" s="19">
        <v>60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9">
        <f>E83/F84</f>
        <v>509.387</v>
      </c>
    </row>
    <row r="89" spans="1:22" s="6" customFormat="1" ht="47.25">
      <c r="A89" s="20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245</v>
      </c>
      <c r="B90" s="1" t="s">
        <v>105</v>
      </c>
      <c r="C90" s="1" t="s">
        <v>73</v>
      </c>
      <c r="D90" s="8">
        <f>E91+E95</f>
        <v>371.51</v>
      </c>
      <c r="F90" s="1">
        <v>476.3</v>
      </c>
    </row>
    <row r="91" spans="1:6" ht="31.5">
      <c r="A91" s="7" t="s">
        <v>246</v>
      </c>
      <c r="B91" s="1" t="s">
        <v>106</v>
      </c>
      <c r="C91" s="1" t="s">
        <v>67</v>
      </c>
      <c r="D91" s="1" t="s">
        <v>7</v>
      </c>
      <c r="E91" s="2">
        <v>0</v>
      </c>
      <c r="F91" s="21" t="s">
        <v>224</v>
      </c>
    </row>
    <row r="92" spans="1:6" ht="15.75">
      <c r="A92" s="7" t="s">
        <v>247</v>
      </c>
      <c r="B92" s="1" t="s">
        <v>107</v>
      </c>
      <c r="C92" s="1" t="s">
        <v>67</v>
      </c>
      <c r="D92" s="1" t="s">
        <v>24</v>
      </c>
      <c r="F92" s="21"/>
    </row>
    <row r="93" spans="1:4" ht="15.75">
      <c r="A93" s="7" t="s">
        <v>248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249</v>
      </c>
      <c r="B94" s="1" t="s">
        <v>108</v>
      </c>
      <c r="C94" s="1" t="s">
        <v>73</v>
      </c>
      <c r="D94" s="9">
        <f>E91/F90</f>
        <v>0</v>
      </c>
      <c r="F94" s="1" t="s">
        <v>211</v>
      </c>
    </row>
    <row r="95" spans="1:6" ht="31.5">
      <c r="A95" s="7" t="s">
        <v>250</v>
      </c>
      <c r="B95" s="1" t="s">
        <v>106</v>
      </c>
      <c r="C95" s="1" t="s">
        <v>67</v>
      </c>
      <c r="D95" s="1" t="s">
        <v>6</v>
      </c>
      <c r="E95" s="2">
        <v>371.51</v>
      </c>
      <c r="F95" s="1">
        <f>F90</f>
        <v>476.3</v>
      </c>
    </row>
    <row r="96" spans="1:4" ht="15.75">
      <c r="A96" s="7" t="s">
        <v>251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252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253</v>
      </c>
      <c r="B98" s="1" t="s">
        <v>108</v>
      </c>
      <c r="C98" s="1" t="s">
        <v>73</v>
      </c>
      <c r="D98" s="9">
        <f>E95/F95</f>
        <v>0.7799916019315557</v>
      </c>
    </row>
    <row r="99" spans="1:22" s="6" customFormat="1" ht="63">
      <c r="A99" s="20" t="s">
        <v>150</v>
      </c>
      <c r="B99" s="4" t="s">
        <v>104</v>
      </c>
      <c r="C99" s="4" t="s">
        <v>67</v>
      </c>
      <c r="D99" s="4" t="s">
        <v>26</v>
      </c>
      <c r="E99" s="2"/>
      <c r="F99" s="1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254</v>
      </c>
      <c r="B100" s="1" t="s">
        <v>105</v>
      </c>
      <c r="C100" s="1" t="s">
        <v>73</v>
      </c>
      <c r="D100" s="8">
        <f>E101+E105+E113+E117+E121+E125+E129+E133+E137+E141+E145+E149+E153+E109</f>
        <v>96649.95999999998</v>
      </c>
    </row>
    <row r="101" spans="1:5" ht="31.5">
      <c r="A101" s="7" t="s">
        <v>255</v>
      </c>
      <c r="B101" s="1" t="s">
        <v>106</v>
      </c>
      <c r="C101" s="1" t="s">
        <v>67</v>
      </c>
      <c r="D101" s="1" t="s">
        <v>27</v>
      </c>
      <c r="E101" s="2">
        <v>985.49</v>
      </c>
    </row>
    <row r="102" spans="1:4" ht="15.75">
      <c r="A102" s="7" t="s">
        <v>256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257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258</v>
      </c>
      <c r="B104" s="1" t="s">
        <v>108</v>
      </c>
      <c r="C104" s="1" t="s">
        <v>73</v>
      </c>
      <c r="D104" s="9">
        <f>E101/E2</f>
        <v>0.39314237842581884</v>
      </c>
    </row>
    <row r="105" spans="1:5" ht="31.5">
      <c r="A105" s="7" t="s">
        <v>259</v>
      </c>
      <c r="B105" s="1" t="s">
        <v>106</v>
      </c>
      <c r="C105" s="1" t="s">
        <v>67</v>
      </c>
      <c r="D105" s="1" t="s">
        <v>28</v>
      </c>
      <c r="E105" s="2">
        <v>2989.24</v>
      </c>
    </row>
    <row r="106" spans="1:4" ht="15.75">
      <c r="A106" s="7" t="s">
        <v>260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261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262</v>
      </c>
      <c r="B108" s="1" t="s">
        <v>108</v>
      </c>
      <c r="C108" s="1" t="s">
        <v>73</v>
      </c>
      <c r="D108" s="9">
        <f>E105/E2</f>
        <v>1.1925000997327164</v>
      </c>
    </row>
    <row r="109" spans="1:5" ht="31.5">
      <c r="A109" s="7" t="s">
        <v>263</v>
      </c>
      <c r="B109" s="1" t="s">
        <v>106</v>
      </c>
      <c r="C109" s="1" t="s">
        <v>67</v>
      </c>
      <c r="D109" s="9" t="s">
        <v>228</v>
      </c>
      <c r="E109" s="2">
        <v>1062.31</v>
      </c>
    </row>
    <row r="110" spans="1:4" ht="15.75">
      <c r="A110" s="7" t="s">
        <v>264</v>
      </c>
      <c r="B110" s="1" t="s">
        <v>107</v>
      </c>
      <c r="C110" s="1" t="s">
        <v>67</v>
      </c>
      <c r="D110" s="9" t="s">
        <v>24</v>
      </c>
    </row>
    <row r="111" spans="1:4" ht="15.75">
      <c r="A111" s="7" t="s">
        <v>265</v>
      </c>
      <c r="B111" s="1" t="s">
        <v>64</v>
      </c>
      <c r="C111" s="1" t="s">
        <v>67</v>
      </c>
      <c r="D111" s="9" t="s">
        <v>10</v>
      </c>
    </row>
    <row r="112" spans="1:4" ht="15.75">
      <c r="A112" s="7" t="s">
        <v>266</v>
      </c>
      <c r="B112" s="1" t="s">
        <v>108</v>
      </c>
      <c r="C112" s="1" t="s">
        <v>73</v>
      </c>
      <c r="D112" s="9">
        <f>E109/E2</f>
        <v>0.42378824749670885</v>
      </c>
    </row>
    <row r="113" spans="1:5" ht="31.5">
      <c r="A113" s="7" t="s">
        <v>267</v>
      </c>
      <c r="B113" s="1" t="s">
        <v>106</v>
      </c>
      <c r="C113" s="1" t="s">
        <v>67</v>
      </c>
      <c r="D113" s="1" t="s">
        <v>3</v>
      </c>
      <c r="E113" s="2">
        <v>1648.33</v>
      </c>
    </row>
    <row r="114" spans="1:4" ht="15.75">
      <c r="A114" s="7" t="s">
        <v>268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269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270</v>
      </c>
      <c r="B116" s="1" t="s">
        <v>108</v>
      </c>
      <c r="C116" s="1" t="s">
        <v>73</v>
      </c>
      <c r="D116" s="9">
        <f>E113/E2</f>
        <v>0.6575697131687079</v>
      </c>
    </row>
    <row r="117" spans="1:5" ht="31.5">
      <c r="A117" s="7" t="s">
        <v>271</v>
      </c>
      <c r="B117" s="1" t="s">
        <v>106</v>
      </c>
      <c r="C117" s="1" t="s">
        <v>67</v>
      </c>
      <c r="D117" s="1" t="s">
        <v>2</v>
      </c>
      <c r="E117" s="2">
        <v>27255.61</v>
      </c>
    </row>
    <row r="118" spans="1:4" ht="15.75">
      <c r="A118" s="7" t="s">
        <v>272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273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274</v>
      </c>
      <c r="B120" s="1" t="s">
        <v>108</v>
      </c>
      <c r="C120" s="1" t="s">
        <v>73</v>
      </c>
      <c r="D120" s="9">
        <f>E117/E2</f>
        <v>10.873104081062753</v>
      </c>
    </row>
    <row r="121" spans="1:5" ht="47.25">
      <c r="A121" s="7" t="s">
        <v>275</v>
      </c>
      <c r="B121" s="1" t="s">
        <v>106</v>
      </c>
      <c r="C121" s="1" t="s">
        <v>67</v>
      </c>
      <c r="D121" s="1" t="s">
        <v>32</v>
      </c>
      <c r="E121" s="2">
        <v>15498.99</v>
      </c>
    </row>
    <row r="122" spans="1:4" ht="15.75">
      <c r="A122" s="7" t="s">
        <v>276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277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278</v>
      </c>
      <c r="B124" s="1" t="s">
        <v>108</v>
      </c>
      <c r="C124" s="1" t="s">
        <v>73</v>
      </c>
      <c r="D124" s="9">
        <f>E121/E2</f>
        <v>6.183025491682292</v>
      </c>
    </row>
    <row r="125" spans="1:5" ht="31.5">
      <c r="A125" s="7" t="s">
        <v>279</v>
      </c>
      <c r="B125" s="1" t="s">
        <v>106</v>
      </c>
      <c r="C125" s="1" t="s">
        <v>67</v>
      </c>
      <c r="D125" s="1" t="s">
        <v>34</v>
      </c>
      <c r="E125" s="2">
        <v>8537.82</v>
      </c>
    </row>
    <row r="126" spans="1:4" ht="15.75">
      <c r="A126" s="7" t="s">
        <v>280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281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282</v>
      </c>
      <c r="B128" s="1" t="s">
        <v>108</v>
      </c>
      <c r="C128" s="1" t="s">
        <v>73</v>
      </c>
      <c r="D128" s="9">
        <f>E125/E2</f>
        <v>3.405999920213827</v>
      </c>
    </row>
    <row r="129" spans="1:5" ht="31.5">
      <c r="A129" s="7" t="s">
        <v>283</v>
      </c>
      <c r="B129" s="1" t="s">
        <v>106</v>
      </c>
      <c r="C129" s="1" t="s">
        <v>67</v>
      </c>
      <c r="D129" s="1" t="s">
        <v>36</v>
      </c>
      <c r="E129" s="2">
        <v>2167.04</v>
      </c>
    </row>
    <row r="130" spans="1:4" ht="15.75">
      <c r="A130" s="7" t="s">
        <v>284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285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286</v>
      </c>
      <c r="B132" s="1" t="s">
        <v>108</v>
      </c>
      <c r="C132" s="1" t="s">
        <v>73</v>
      </c>
      <c r="D132" s="9">
        <f>E129/E2</f>
        <v>0.8644991422986397</v>
      </c>
    </row>
    <row r="133" spans="1:5" ht="31.5">
      <c r="A133" s="7" t="s">
        <v>287</v>
      </c>
      <c r="B133" s="1" t="s">
        <v>106</v>
      </c>
      <c r="C133" s="1" t="s">
        <v>67</v>
      </c>
      <c r="D133" s="1" t="s">
        <v>37</v>
      </c>
      <c r="E133" s="2">
        <v>1130.52</v>
      </c>
    </row>
    <row r="134" spans="1:4" ht="15.75">
      <c r="A134" s="7" t="s">
        <v>288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289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290</v>
      </c>
      <c r="B136" s="1" t="s">
        <v>108</v>
      </c>
      <c r="C136" s="1" t="s">
        <v>73</v>
      </c>
      <c r="D136" s="9">
        <f>E133/E2</f>
        <v>0.45099932181752905</v>
      </c>
    </row>
    <row r="137" spans="1:5" ht="31.5">
      <c r="A137" s="7" t="s">
        <v>291</v>
      </c>
      <c r="B137" s="1" t="s">
        <v>106</v>
      </c>
      <c r="C137" s="1" t="s">
        <v>67</v>
      </c>
      <c r="D137" s="1" t="s">
        <v>207</v>
      </c>
      <c r="E137" s="2">
        <v>17711.57</v>
      </c>
    </row>
    <row r="138" spans="1:4" ht="15.75">
      <c r="A138" s="7" t="s">
        <v>292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293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294</v>
      </c>
      <c r="B140" s="1" t="s">
        <v>108</v>
      </c>
      <c r="C140" s="1" t="s">
        <v>73</v>
      </c>
      <c r="D140" s="9">
        <f>E137/E2</f>
        <v>7.06569194558583</v>
      </c>
    </row>
    <row r="141" spans="1:5" ht="31.5">
      <c r="A141" s="7" t="s">
        <v>295</v>
      </c>
      <c r="B141" s="1" t="s">
        <v>106</v>
      </c>
      <c r="C141" s="1" t="s">
        <v>67</v>
      </c>
      <c r="D141" s="9" t="s">
        <v>206</v>
      </c>
      <c r="E141" s="2">
        <v>0</v>
      </c>
    </row>
    <row r="142" spans="1:4" ht="15.75">
      <c r="A142" s="7" t="s">
        <v>296</v>
      </c>
      <c r="B142" s="1" t="s">
        <v>107</v>
      </c>
      <c r="C142" s="1" t="s">
        <v>67</v>
      </c>
      <c r="D142" s="9" t="s">
        <v>31</v>
      </c>
    </row>
    <row r="143" spans="1:4" ht="15.75">
      <c r="A143" s="7" t="s">
        <v>297</v>
      </c>
      <c r="B143" s="1" t="s">
        <v>64</v>
      </c>
      <c r="C143" s="1" t="s">
        <v>67</v>
      </c>
      <c r="D143" s="9" t="s">
        <v>10</v>
      </c>
    </row>
    <row r="144" spans="1:4" ht="15.75">
      <c r="A144" s="7" t="s">
        <v>298</v>
      </c>
      <c r="B144" s="1" t="s">
        <v>108</v>
      </c>
      <c r="C144" s="1" t="s">
        <v>73</v>
      </c>
      <c r="D144" s="9">
        <f>E141/E2</f>
        <v>0</v>
      </c>
    </row>
    <row r="145" spans="1:5" ht="31.5">
      <c r="A145" s="7" t="s">
        <v>299</v>
      </c>
      <c r="B145" s="1" t="s">
        <v>106</v>
      </c>
      <c r="C145" s="1" t="s">
        <v>67</v>
      </c>
      <c r="D145" s="9" t="s">
        <v>208</v>
      </c>
      <c r="E145" s="2">
        <v>4836.14</v>
      </c>
    </row>
    <row r="146" spans="1:4" ht="15.75">
      <c r="A146" s="7" t="s">
        <v>300</v>
      </c>
      <c r="B146" s="1" t="s">
        <v>107</v>
      </c>
      <c r="C146" s="1" t="s">
        <v>67</v>
      </c>
      <c r="D146" s="9" t="s">
        <v>24</v>
      </c>
    </row>
    <row r="147" spans="1:4" ht="15.75">
      <c r="A147" s="7" t="s">
        <v>301</v>
      </c>
      <c r="B147" s="1" t="s">
        <v>64</v>
      </c>
      <c r="C147" s="1" t="s">
        <v>67</v>
      </c>
      <c r="D147" s="9" t="s">
        <v>10</v>
      </c>
    </row>
    <row r="148" spans="1:4" ht="15.75">
      <c r="A148" s="7" t="s">
        <v>302</v>
      </c>
      <c r="B148" s="1" t="s">
        <v>108</v>
      </c>
      <c r="C148" s="1" t="s">
        <v>73</v>
      </c>
      <c r="D148" s="9">
        <f>E145/E2</f>
        <v>1.9292855148202819</v>
      </c>
    </row>
    <row r="149" spans="1:5" ht="31.5">
      <c r="A149" s="7" t="s">
        <v>303</v>
      </c>
      <c r="B149" s="1" t="s">
        <v>106</v>
      </c>
      <c r="C149" s="1" t="s">
        <v>67</v>
      </c>
      <c r="D149" s="9" t="s">
        <v>205</v>
      </c>
      <c r="E149" s="2">
        <v>12277.9</v>
      </c>
    </row>
    <row r="150" spans="1:4" ht="15.75">
      <c r="A150" s="7" t="s">
        <v>304</v>
      </c>
      <c r="B150" s="1" t="s">
        <v>107</v>
      </c>
      <c r="C150" s="1" t="s">
        <v>67</v>
      </c>
      <c r="D150" s="9" t="s">
        <v>24</v>
      </c>
    </row>
    <row r="151" spans="1:4" ht="15.75">
      <c r="A151" s="7" t="s">
        <v>305</v>
      </c>
      <c r="B151" s="1" t="s">
        <v>64</v>
      </c>
      <c r="C151" s="1" t="s">
        <v>67</v>
      </c>
      <c r="D151" s="9" t="s">
        <v>10</v>
      </c>
    </row>
    <row r="152" spans="1:4" ht="15.75">
      <c r="A152" s="7" t="s">
        <v>306</v>
      </c>
      <c r="B152" s="1" t="s">
        <v>108</v>
      </c>
      <c r="C152" s="1" t="s">
        <v>73</v>
      </c>
      <c r="D152" s="9">
        <f>E149/E2</f>
        <v>4.898033270834165</v>
      </c>
    </row>
    <row r="153" spans="1:7" ht="31.5">
      <c r="A153" s="7" t="s">
        <v>307</v>
      </c>
      <c r="B153" s="1" t="s">
        <v>106</v>
      </c>
      <c r="C153" s="1" t="s">
        <v>67</v>
      </c>
      <c r="D153" s="1" t="s">
        <v>202</v>
      </c>
      <c r="E153" s="2">
        <v>549</v>
      </c>
      <c r="F153" s="12">
        <v>22.6989</v>
      </c>
      <c r="G153" s="13"/>
    </row>
    <row r="154" spans="1:6" ht="15.75">
      <c r="A154" s="7" t="s">
        <v>308</v>
      </c>
      <c r="B154" s="1" t="s">
        <v>107</v>
      </c>
      <c r="C154" s="1" t="s">
        <v>67</v>
      </c>
      <c r="D154" s="1" t="s">
        <v>24</v>
      </c>
      <c r="F154" s="11" t="s">
        <v>226</v>
      </c>
    </row>
    <row r="155" spans="1:4" ht="15.75">
      <c r="A155" s="7" t="s">
        <v>309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310</v>
      </c>
      <c r="B156" s="1" t="s">
        <v>108</v>
      </c>
      <c r="C156" s="1" t="s">
        <v>73</v>
      </c>
      <c r="D156" s="9">
        <f>E153/F153</f>
        <v>24.186194044645337</v>
      </c>
    </row>
    <row r="157" spans="1:4" ht="47.25">
      <c r="A157" s="20" t="s">
        <v>311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312</v>
      </c>
      <c r="B158" s="1" t="s">
        <v>105</v>
      </c>
      <c r="C158" s="1" t="s">
        <v>73</v>
      </c>
      <c r="D158" s="8">
        <f>E159+E163+E171+E175+E179+E183+E187+E191+E195+E167</f>
        <v>27764.575999999997</v>
      </c>
    </row>
    <row r="159" spans="1:6" ht="31.5" hidden="1">
      <c r="A159" s="7" t="s">
        <v>313</v>
      </c>
      <c r="B159" s="1" t="s">
        <v>106</v>
      </c>
      <c r="C159" s="1" t="s">
        <v>67</v>
      </c>
      <c r="D159" s="1" t="s">
        <v>39</v>
      </c>
      <c r="E159" s="2">
        <v>0</v>
      </c>
      <c r="F159" s="19">
        <v>1</v>
      </c>
    </row>
    <row r="160" spans="1:4" ht="15.75" hidden="1">
      <c r="A160" s="7" t="s">
        <v>314</v>
      </c>
      <c r="B160" s="1" t="s">
        <v>107</v>
      </c>
      <c r="C160" s="1" t="s">
        <v>67</v>
      </c>
      <c r="D160" s="1" t="s">
        <v>40</v>
      </c>
    </row>
    <row r="161" spans="1:4" ht="15.75" hidden="1">
      <c r="A161" s="7" t="s">
        <v>315</v>
      </c>
      <c r="B161" s="1" t="s">
        <v>64</v>
      </c>
      <c r="C161" s="1" t="s">
        <v>67</v>
      </c>
      <c r="D161" s="1" t="s">
        <v>20</v>
      </c>
    </row>
    <row r="162" spans="1:4" ht="15.75" hidden="1">
      <c r="A162" s="7" t="s">
        <v>316</v>
      </c>
      <c r="B162" s="1" t="s">
        <v>108</v>
      </c>
      <c r="C162" s="1" t="s">
        <v>73</v>
      </c>
      <c r="D162" s="9">
        <v>251.9</v>
      </c>
    </row>
    <row r="163" spans="1:5" ht="31.5">
      <c r="A163" s="7" t="s">
        <v>317</v>
      </c>
      <c r="B163" s="1" t="s">
        <v>106</v>
      </c>
      <c r="C163" s="1" t="s">
        <v>67</v>
      </c>
      <c r="D163" s="1" t="s">
        <v>41</v>
      </c>
      <c r="E163" s="2">
        <v>25.19</v>
      </c>
    </row>
    <row r="164" spans="1:4" ht="15.75">
      <c r="A164" s="7" t="s">
        <v>318</v>
      </c>
      <c r="B164" s="1" t="s">
        <v>107</v>
      </c>
      <c r="C164" s="1" t="s">
        <v>67</v>
      </c>
      <c r="D164" s="1" t="s">
        <v>24</v>
      </c>
    </row>
    <row r="165" spans="1:4" ht="15.75">
      <c r="A165" s="7" t="s">
        <v>319</v>
      </c>
      <c r="B165" s="1" t="s">
        <v>64</v>
      </c>
      <c r="C165" s="1" t="s">
        <v>67</v>
      </c>
      <c r="D165" s="1" t="s">
        <v>10</v>
      </c>
    </row>
    <row r="166" spans="1:4" ht="15.75">
      <c r="A166" s="7" t="s">
        <v>320</v>
      </c>
      <c r="B166" s="1" t="s">
        <v>108</v>
      </c>
      <c r="C166" s="1" t="s">
        <v>73</v>
      </c>
      <c r="D166" s="9">
        <f>E163/E2</f>
        <v>0.01004906849642957</v>
      </c>
    </row>
    <row r="167" spans="1:7" ht="31.5">
      <c r="A167" s="7" t="s">
        <v>321</v>
      </c>
      <c r="B167" s="1" t="s">
        <v>106</v>
      </c>
      <c r="C167" s="1" t="s">
        <v>67</v>
      </c>
      <c r="D167" s="1" t="s">
        <v>39</v>
      </c>
      <c r="E167" s="2">
        <f>2148.426</f>
        <v>2148.426</v>
      </c>
      <c r="F167" s="19">
        <v>1</v>
      </c>
      <c r="G167" s="19">
        <f>'[1]гук(2016)'!$CX$39*12*E2</f>
        <v>3022.8094763999998</v>
      </c>
    </row>
    <row r="168" spans="1:4" ht="15.75">
      <c r="A168" s="7" t="s">
        <v>322</v>
      </c>
      <c r="B168" s="1" t="s">
        <v>107</v>
      </c>
      <c r="C168" s="1" t="s">
        <v>67</v>
      </c>
      <c r="D168" s="1" t="s">
        <v>40</v>
      </c>
    </row>
    <row r="169" spans="1:4" ht="15.75">
      <c r="A169" s="7" t="s">
        <v>323</v>
      </c>
      <c r="B169" s="1" t="s">
        <v>64</v>
      </c>
      <c r="C169" s="1" t="s">
        <v>67</v>
      </c>
      <c r="D169" s="1" t="s">
        <v>20</v>
      </c>
    </row>
    <row r="170" spans="1:4" ht="15.75">
      <c r="A170" s="7" t="s">
        <v>324</v>
      </c>
      <c r="B170" s="1" t="s">
        <v>108</v>
      </c>
      <c r="C170" s="1" t="s">
        <v>73</v>
      </c>
      <c r="D170" s="9">
        <f>E167</f>
        <v>2148.426</v>
      </c>
    </row>
    <row r="171" spans="1:5" ht="31.5">
      <c r="A171" s="7" t="s">
        <v>325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326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327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328</v>
      </c>
      <c r="B174" s="1" t="s">
        <v>108</v>
      </c>
      <c r="C174" s="1" t="s">
        <v>73</v>
      </c>
      <c r="D174" s="9">
        <f>E171/E2</f>
        <v>0</v>
      </c>
    </row>
    <row r="175" spans="1:5" ht="31.5">
      <c r="A175" s="7" t="s">
        <v>329</v>
      </c>
      <c r="B175" s="1" t="s">
        <v>106</v>
      </c>
      <c r="C175" s="1" t="s">
        <v>67</v>
      </c>
      <c r="D175" s="1" t="s">
        <v>43</v>
      </c>
      <c r="E175" s="2">
        <v>5791.47</v>
      </c>
    </row>
    <row r="176" spans="1:4" ht="15.75">
      <c r="A176" s="7" t="s">
        <v>330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331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332</v>
      </c>
      <c r="B178" s="1" t="s">
        <v>108</v>
      </c>
      <c r="C178" s="1" t="s">
        <v>73</v>
      </c>
      <c r="D178" s="9">
        <f>E175/E2</f>
        <v>2.3103961383492244</v>
      </c>
    </row>
    <row r="179" spans="1:5" ht="31.5">
      <c r="A179" s="7" t="s">
        <v>333</v>
      </c>
      <c r="B179" s="1" t="s">
        <v>106</v>
      </c>
      <c r="C179" s="1" t="s">
        <v>67</v>
      </c>
      <c r="D179" s="1" t="s">
        <v>195</v>
      </c>
      <c r="E179" s="2">
        <v>981.43</v>
      </c>
    </row>
    <row r="180" spans="1:4" ht="15.75">
      <c r="A180" s="7" t="s">
        <v>334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335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336</v>
      </c>
      <c r="B182" s="1" t="s">
        <v>108</v>
      </c>
      <c r="C182" s="1" t="s">
        <v>73</v>
      </c>
      <c r="D182" s="9">
        <f>E179/E2</f>
        <v>0.39152271911277775</v>
      </c>
    </row>
    <row r="183" spans="1:5" ht="31.5">
      <c r="A183" s="7" t="s">
        <v>337</v>
      </c>
      <c r="B183" s="1" t="s">
        <v>106</v>
      </c>
      <c r="C183" s="1" t="s">
        <v>67</v>
      </c>
      <c r="D183" s="1" t="s">
        <v>44</v>
      </c>
      <c r="E183" s="2">
        <v>421.11</v>
      </c>
    </row>
    <row r="184" spans="1:4" ht="15.75">
      <c r="A184" s="7" t="s">
        <v>338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339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340</v>
      </c>
      <c r="B186" s="1" t="s">
        <v>108</v>
      </c>
      <c r="C186" s="1" t="s">
        <v>73</v>
      </c>
      <c r="D186" s="9">
        <f>E183/E2</f>
        <v>0.16799377667850163</v>
      </c>
    </row>
    <row r="187" spans="1:6" ht="31.5">
      <c r="A187" s="7" t="s">
        <v>341</v>
      </c>
      <c r="B187" s="1" t="s">
        <v>106</v>
      </c>
      <c r="C187" s="1" t="s">
        <v>67</v>
      </c>
      <c r="D187" s="1" t="s">
        <v>45</v>
      </c>
      <c r="E187" s="2">
        <v>6079.4</v>
      </c>
      <c r="F187" s="19" t="s">
        <v>203</v>
      </c>
    </row>
    <row r="188" spans="1:6" ht="15.75">
      <c r="A188" s="7" t="s">
        <v>342</v>
      </c>
      <c r="B188" s="1" t="s">
        <v>107</v>
      </c>
      <c r="C188" s="1" t="s">
        <v>67</v>
      </c>
      <c r="D188" s="1" t="s">
        <v>24</v>
      </c>
      <c r="F188" s="19" t="s">
        <v>10</v>
      </c>
    </row>
    <row r="189" spans="1:4" ht="15.75">
      <c r="A189" s="7" t="s">
        <v>343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344</v>
      </c>
      <c r="B190" s="1" t="s">
        <v>108</v>
      </c>
      <c r="C190" s="1" t="s">
        <v>73</v>
      </c>
      <c r="D190" s="9">
        <f>E187/E2</f>
        <v>2.425260302389596</v>
      </c>
    </row>
    <row r="191" spans="1:5" ht="31.5">
      <c r="A191" s="7" t="s">
        <v>345</v>
      </c>
      <c r="B191" s="1" t="s">
        <v>106</v>
      </c>
      <c r="C191" s="1" t="s">
        <v>67</v>
      </c>
      <c r="D191" s="1" t="s">
        <v>46</v>
      </c>
      <c r="E191" s="2">
        <v>12317.55</v>
      </c>
    </row>
    <row r="192" spans="1:4" ht="15.75">
      <c r="A192" s="7" t="s">
        <v>346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347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348</v>
      </c>
      <c r="B194" s="1" t="s">
        <v>108</v>
      </c>
      <c r="C194" s="1" t="s">
        <v>73</v>
      </c>
      <c r="D194" s="9">
        <f>E191/E2</f>
        <v>4.913850879642558</v>
      </c>
    </row>
    <row r="195" spans="1:5" ht="31.5">
      <c r="A195" s="7" t="s">
        <v>349</v>
      </c>
      <c r="B195" s="1" t="s">
        <v>106</v>
      </c>
      <c r="C195" s="1" t="s">
        <v>67</v>
      </c>
      <c r="D195" s="9" t="s">
        <v>225</v>
      </c>
      <c r="E195" s="2">
        <v>0</v>
      </c>
    </row>
    <row r="196" spans="1:4" ht="15.75">
      <c r="A196" s="7" t="s">
        <v>350</v>
      </c>
      <c r="B196" s="1" t="s">
        <v>107</v>
      </c>
      <c r="C196" s="1" t="s">
        <v>67</v>
      </c>
      <c r="D196" s="9" t="s">
        <v>24</v>
      </c>
    </row>
    <row r="197" spans="1:4" ht="15.75">
      <c r="A197" s="7" t="s">
        <v>351</v>
      </c>
      <c r="B197" s="1" t="s">
        <v>64</v>
      </c>
      <c r="C197" s="1" t="s">
        <v>67</v>
      </c>
      <c r="D197" s="9" t="s">
        <v>10</v>
      </c>
    </row>
    <row r="198" spans="1:4" ht="15.75">
      <c r="A198" s="7" t="s">
        <v>352</v>
      </c>
      <c r="B198" s="1" t="s">
        <v>108</v>
      </c>
      <c r="C198" s="1" t="s">
        <v>73</v>
      </c>
      <c r="D198" s="9">
        <f>E195/E2</f>
        <v>0</v>
      </c>
    </row>
    <row r="199" spans="1:4" ht="47.25">
      <c r="A199" s="20" t="s">
        <v>152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153</v>
      </c>
      <c r="B200" s="1" t="s">
        <v>105</v>
      </c>
      <c r="C200" s="1" t="s">
        <v>73</v>
      </c>
      <c r="D200" s="8">
        <f>E201+E205+E209+E213+E217+E221+E225+E229+E233+E237</f>
        <v>93895.51</v>
      </c>
      <c r="F200" s="14"/>
    </row>
    <row r="201" spans="1:5" ht="31.5">
      <c r="A201" s="7" t="s">
        <v>154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157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158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9">
        <f>E205/E2</f>
        <v>0</v>
      </c>
    </row>
    <row r="209" spans="1:5" ht="31.5">
      <c r="A209" s="7" t="s">
        <v>353</v>
      </c>
      <c r="B209" s="1" t="s">
        <v>106</v>
      </c>
      <c r="C209" s="1" t="s">
        <v>67</v>
      </c>
      <c r="D209" s="1" t="s">
        <v>49</v>
      </c>
      <c r="E209" s="2">
        <v>19500.53</v>
      </c>
    </row>
    <row r="210" spans="1:4" ht="15.75">
      <c r="A210" s="7" t="s">
        <v>354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355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356</v>
      </c>
      <c r="B212" s="1" t="s">
        <v>108</v>
      </c>
      <c r="C212" s="1" t="s">
        <v>73</v>
      </c>
      <c r="D212" s="25">
        <f>E209/E2</f>
        <v>7.779363306339012</v>
      </c>
    </row>
    <row r="213" spans="1:5" ht="31.5">
      <c r="A213" s="7" t="s">
        <v>357</v>
      </c>
      <c r="B213" s="1" t="s">
        <v>106</v>
      </c>
      <c r="C213" s="1" t="s">
        <v>67</v>
      </c>
      <c r="D213" s="1" t="s">
        <v>163</v>
      </c>
      <c r="E213" s="2">
        <v>0</v>
      </c>
    </row>
    <row r="214" spans="1:4" ht="15.75">
      <c r="A214" s="7" t="s">
        <v>358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359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360</v>
      </c>
      <c r="B216" s="1" t="s">
        <v>108</v>
      </c>
      <c r="C216" s="1" t="s">
        <v>73</v>
      </c>
      <c r="D216" s="24">
        <f>E213/E2</f>
        <v>0</v>
      </c>
    </row>
    <row r="217" spans="1:5" ht="31.5">
      <c r="A217" s="7" t="s">
        <v>361</v>
      </c>
      <c r="B217" s="1" t="s">
        <v>106</v>
      </c>
      <c r="C217" s="1" t="s">
        <v>67</v>
      </c>
      <c r="D217" s="1" t="s">
        <v>209</v>
      </c>
      <c r="E217" s="2">
        <v>0</v>
      </c>
    </row>
    <row r="218" spans="1:4" ht="15.75">
      <c r="A218" s="7" t="s">
        <v>362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363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364</v>
      </c>
      <c r="B220" s="1" t="s">
        <v>108</v>
      </c>
      <c r="C220" s="1" t="s">
        <v>73</v>
      </c>
      <c r="D220" s="9">
        <f>E217/E2+E218/E2</f>
        <v>0</v>
      </c>
    </row>
    <row r="221" spans="1:5" ht="31.5">
      <c r="A221" s="7" t="s">
        <v>365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366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367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368</v>
      </c>
      <c r="B224" s="1" t="s">
        <v>108</v>
      </c>
      <c r="C224" s="1" t="s">
        <v>73</v>
      </c>
      <c r="D224" s="9">
        <f>E221/E2</f>
        <v>0</v>
      </c>
    </row>
    <row r="225" spans="1:5" ht="31.5">
      <c r="A225" s="7" t="s">
        <v>369</v>
      </c>
      <c r="B225" s="1" t="s">
        <v>106</v>
      </c>
      <c r="C225" s="1" t="s">
        <v>67</v>
      </c>
      <c r="D225" s="1" t="s">
        <v>0</v>
      </c>
      <c r="E225" s="2">
        <f>337.48+3040.51</f>
        <v>3377.9900000000002</v>
      </c>
    </row>
    <row r="226" spans="1:4" ht="15.75">
      <c r="A226" s="7" t="s">
        <v>370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371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372</v>
      </c>
      <c r="B228" s="1" t="s">
        <v>108</v>
      </c>
      <c r="C228" s="1" t="s">
        <v>73</v>
      </c>
      <c r="D228" s="9">
        <f>E225/E2</f>
        <v>1.3475844736107234</v>
      </c>
    </row>
    <row r="229" spans="1:5" ht="31.5">
      <c r="A229" s="7" t="s">
        <v>373</v>
      </c>
      <c r="B229" s="1" t="s">
        <v>106</v>
      </c>
      <c r="C229" s="1" t="s">
        <v>67</v>
      </c>
      <c r="D229" s="1" t="s">
        <v>51</v>
      </c>
      <c r="E229" s="2">
        <f>70873.45+143.54</f>
        <v>71016.98999999999</v>
      </c>
    </row>
    <row r="230" spans="1:4" ht="15.75">
      <c r="A230" s="7" t="s">
        <v>374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375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376</v>
      </c>
      <c r="B232" s="1" t="s">
        <v>108</v>
      </c>
      <c r="C232" s="1" t="s">
        <v>73</v>
      </c>
      <c r="D232" s="9">
        <f>E229/E2</f>
        <v>28.330869270355446</v>
      </c>
    </row>
    <row r="233" spans="1:5" ht="31.5">
      <c r="A233" s="7" t="s">
        <v>377</v>
      </c>
      <c r="B233" s="1" t="s">
        <v>106</v>
      </c>
      <c r="C233" s="1" t="s">
        <v>67</v>
      </c>
      <c r="D233" s="1" t="s">
        <v>52</v>
      </c>
      <c r="E233" s="2">
        <v>0</v>
      </c>
    </row>
    <row r="234" spans="1:4" ht="15.75">
      <c r="A234" s="7" t="s">
        <v>378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379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380</v>
      </c>
      <c r="B236" s="1" t="s">
        <v>108</v>
      </c>
      <c r="C236" s="1" t="s">
        <v>73</v>
      </c>
      <c r="D236" s="9">
        <f>E233/E2</f>
        <v>0</v>
      </c>
    </row>
    <row r="237" spans="1:6" ht="31.5">
      <c r="A237" s="7" t="s">
        <v>381</v>
      </c>
      <c r="B237" s="1" t="s">
        <v>106</v>
      </c>
      <c r="C237" s="1" t="s">
        <v>67</v>
      </c>
      <c r="D237" s="1" t="s">
        <v>53</v>
      </c>
      <c r="E237" s="2">
        <v>0</v>
      </c>
      <c r="F237" s="19" t="s">
        <v>204</v>
      </c>
    </row>
    <row r="238" spans="1:4" ht="15.75">
      <c r="A238" s="7" t="s">
        <v>382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383</v>
      </c>
      <c r="B239" s="1" t="s">
        <v>64</v>
      </c>
      <c r="C239" s="1" t="s">
        <v>67</v>
      </c>
      <c r="D239" s="1" t="s">
        <v>196</v>
      </c>
    </row>
    <row r="240" spans="1:4" ht="15.75">
      <c r="A240" s="7" t="s">
        <v>384</v>
      </c>
      <c r="B240" s="1" t="s">
        <v>108</v>
      </c>
      <c r="C240" s="1" t="s">
        <v>73</v>
      </c>
      <c r="D240" s="9">
        <f>E237/E2</f>
        <v>0</v>
      </c>
    </row>
    <row r="241" spans="1:4" ht="15.75">
      <c r="A241" s="7"/>
      <c r="B241" s="4" t="s">
        <v>162</v>
      </c>
      <c r="C241" s="1" t="s">
        <v>73</v>
      </c>
      <c r="D241" s="15">
        <f>SUM(D28,D34,D60,D66,D72,D78,D84,D90,D100,D158,D200)</f>
        <v>379455.056</v>
      </c>
    </row>
    <row r="242" spans="1:4" ht="15.75">
      <c r="A242" s="22" t="s">
        <v>164</v>
      </c>
      <c r="B242" s="22"/>
      <c r="C242" s="22"/>
      <c r="D242" s="22"/>
    </row>
    <row r="243" spans="1:4" ht="15.75">
      <c r="A243" s="7" t="s">
        <v>165</v>
      </c>
      <c r="B243" s="1" t="s">
        <v>166</v>
      </c>
      <c r="C243" s="1" t="s">
        <v>167</v>
      </c>
      <c r="D243" s="26">
        <v>5</v>
      </c>
    </row>
    <row r="244" spans="1:4" ht="15.75">
      <c r="A244" s="7" t="s">
        <v>168</v>
      </c>
      <c r="B244" s="1" t="s">
        <v>169</v>
      </c>
      <c r="C244" s="1" t="s">
        <v>167</v>
      </c>
      <c r="D244" s="26">
        <v>2</v>
      </c>
    </row>
    <row r="245" spans="1:4" ht="15.75">
      <c r="A245" s="7" t="s">
        <v>170</v>
      </c>
      <c r="B245" s="1" t="s">
        <v>171</v>
      </c>
      <c r="C245" s="1" t="s">
        <v>167</v>
      </c>
      <c r="D245" s="1">
        <v>1</v>
      </c>
    </row>
    <row r="246" spans="1:4" ht="15.75">
      <c r="A246" s="7" t="s">
        <v>172</v>
      </c>
      <c r="B246" s="1" t="s">
        <v>173</v>
      </c>
      <c r="C246" s="1" t="s">
        <v>73</v>
      </c>
      <c r="D246" s="24">
        <v>-1019.56</v>
      </c>
    </row>
    <row r="247" spans="1:4" ht="15.75">
      <c r="A247" s="22" t="s">
        <v>174</v>
      </c>
      <c r="B247" s="22"/>
      <c r="C247" s="22"/>
      <c r="D247" s="22"/>
    </row>
    <row r="248" spans="1:4" ht="15.75">
      <c r="A248" s="7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7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2" t="s">
        <v>182</v>
      </c>
      <c r="B254" s="22"/>
      <c r="C254" s="22"/>
      <c r="D254" s="22"/>
    </row>
    <row r="255" spans="1:4" ht="15.75">
      <c r="A255" s="7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7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7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7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2" t="s">
        <v>188</v>
      </c>
      <c r="B259" s="22"/>
      <c r="C259" s="22"/>
      <c r="D259" s="22"/>
    </row>
    <row r="260" spans="1:4" ht="15.75">
      <c r="A260" s="7" t="s">
        <v>189</v>
      </c>
      <c r="B260" s="1" t="s">
        <v>190</v>
      </c>
      <c r="C260" s="1" t="s">
        <v>167</v>
      </c>
      <c r="D260" s="1">
        <v>23</v>
      </c>
    </row>
    <row r="261" spans="1:4" ht="15.75">
      <c r="A261" s="7" t="s">
        <v>191</v>
      </c>
      <c r="B261" s="1" t="s">
        <v>192</v>
      </c>
      <c r="C261" s="1" t="s">
        <v>167</v>
      </c>
      <c r="D261" s="1">
        <v>11</v>
      </c>
    </row>
    <row r="262" spans="1:4" ht="31.5">
      <c r="A262" s="7" t="s">
        <v>193</v>
      </c>
      <c r="B262" s="1" t="s">
        <v>194</v>
      </c>
      <c r="C262" s="1" t="s">
        <v>73</v>
      </c>
      <c r="D262" s="8">
        <v>120900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2" manualBreakCount="2">
    <brk id="70" max="3" man="1"/>
    <brk id="1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2020-03-20T12:32:55Z</cp:lastPrinted>
  <dcterms:created xsi:type="dcterms:W3CDTF">2010-07-19T21:32:50Z</dcterms:created>
  <dcterms:modified xsi:type="dcterms:W3CDTF">2021-03-22T12:42:23Z</dcterms:modified>
  <cp:category/>
  <cp:version/>
  <cp:contentType/>
  <cp:contentStatus/>
</cp:coreProperties>
</file>