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<sst xmlns="http://schemas.openxmlformats.org/spreadsheetml/2006/main" count="933" uniqueCount="384">
  <si>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</si>
  <si>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</si>
  <si>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</si>
  <si>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</si>
  <si>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</si>
  <si>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</si>
  <si>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</si>
  <si>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</si>
  <si>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</si>
  <si>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</si>
  <si>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</si>
  <si>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</si>
  <si>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</si>
  <si>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</si>
  <si>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</si>
  <si>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</si>
  <si>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</si>
  <si>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</si>
  <si>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</si>
  <si>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</si>
  <si>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</si>
  <si>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</si>
  <si>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</si>
  <si>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</si>
  <si>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</si>
  <si>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</si>
  <si>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</si>
  <si>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</si>
  <si>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</si>
  <si>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</si>
  <si>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</si>
  <si>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</si>
  <si>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</si>
  <si>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</si>
  <si>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</si>
  <si>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</si>
  <si>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</si>
  <si>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</si>
  <si>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</si>
  <si>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</si>
  <si>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</si>
  <si>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</si>
  <si>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</si>
  <si>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</si>
  <si>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</si>
  <si>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</si>
  <si>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</si>
  <si>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</si>
  <si>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</si>
  <si>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</si>
  <si>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</si>
  <si>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</si>
  <si>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</si>
  <si>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</si>
  <si>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</si>
  <si>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</si>
  <si>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</si>
  <si>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</si>
  <si>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</si>
  <si>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</si>
  <si>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</si>
  <si>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</si>
  <si>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</si>
  <si>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</si>
  <si>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</si>
  <si>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</si>
  <si>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</si>
  <si>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</si>
  <si>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</si>
  <si>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</si>
  <si>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</si>
  <si>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</si>
  <si>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</si>
  <si>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</si>
  <si>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</si>
  <si>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</si>
  <si>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</si>
  <si>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</si>
  <si>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</si>
  <si>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</si>
  <si>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</si>
  <si>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</si>
  <si>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</si>
  <si>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</si>
  <si>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</si>
  <si>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</si>
  <si>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</si>
  <si>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</si>
  <si>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</si>
  <si>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</si>
  <si>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</si>
  <si>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</si>
  <si>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</si>
  <si>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</si>
  <si>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</si>
  <si>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</si>
  <si>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</si>
  <si>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</si>
  <si>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</si>
  <si>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</si>
  <si>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</si>
  <si>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</si>
  <si>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</si>
  <si>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</si>
  <si>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</si>
  <si>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</si>
  <si>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</si>
  <si>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</si>
  <si>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</si>
  <si>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</si>
  <si>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</si>
  <si>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</si>
  <si>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</si>
  <si>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</si>
  <si>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</si>
  <si>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</si>
  <si>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</si>
  <si>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</si>
  <si>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</si>
  <si>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</si>
  <si>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</si>
  <si>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</si>
  <si>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</si>
  <si>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</si>
  <si>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</si>
  <si>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</si>
  <si>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</si>
  <si>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</si>
  <si>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</si>
  <si>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</si>
  <si>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</si>
  <si>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</si>
  <si>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</si>
  <si>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</si>
  <si>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</si>
  <si>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</si>
  <si>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</si>
  <si>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</si>
  <si>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</si>
  <si>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</si>
  <si>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</si>
  <si>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</si>
  <si>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</si>
  <si>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</si>
  <si>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</si>
  <si>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</si>
  <si>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</si>
  <si>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</si>
  <si>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</si>
  <si>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</si>
  <si>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</si>
  <si>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</si>
  <si>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</si>
  <si>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</si>
  <si>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</si>
  <si>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</si>
  <si>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</si>
  <si>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</si>
  <si>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</si>
  <si>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</si>
  <si>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</si>
  <si>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</si>
  <si>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</si>
  <si>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</si>
  <si>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</si>
  <si>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</si>
  <si>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</si>
  <si>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</si>
  <si>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</si>
  <si>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</si>
  <si>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</si>
  <si>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</si>
  <si>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</si>
  <si>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</si>
  <si>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</si>
  <si>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</si>
  <si>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</si>
  <si>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</si>
  <si>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</si>
  <si>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</si>
  <si>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</si>
  <si>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</si>
  <si>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</si>
  <si>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</si>
  <si>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</si>
  <si>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</si>
  <si>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</si>
  <si>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</si>
  <si>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</si>
  <si>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</si>
  <si>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</si>
  <si>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</si>
  <si>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</si>
  <si>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</si>
  <si>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</si>
  <si>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</si>
  <si>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</si>
  <si>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</si>
  <si>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</si>
  <si>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</si>
  <si>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</si>
  <si>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</si>
  <si>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</si>
  <si>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</si>
  <si>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</si>
  <si>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</si>
  <si>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</si>
  <si>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</si>
  <si>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</si>
  <si>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</si>
  <si>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</si>
  <si>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</si>
  <si>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</si>
  <si>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</si>
  <si>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</si>
  <si>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</si>
  <si>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</si>
  <si>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</si>
  <si>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</si>
  <si>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</si>
  <si>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</si>
  <si>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</si>
  <si>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</si>
  <si>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</si>
  <si>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</si>
  <si>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</si>
  <si>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</si>
  <si>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</si>
  <si>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по дому № 17                              ул. Желябова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</si>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</sst>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46;&#1077;&#1083;&#1103;&#1073;&#1086;&#1074;&#1072;,%20&#1076;.%2017%20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0\&#1058;&#1072;&#1088;&#1080;&#1092;%20&#1075;&#1086;&#1076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31">
          <cell r="AA31">
            <v>4</v>
          </cell>
          <cell r="AB31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39">
          <cell r="EO39">
            <v>0.066029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EO123">
            <v>203535.8656799999</v>
          </cell>
        </row>
        <row r="124">
          <cell r="EO124">
            <v>238965.78594000012</v>
          </cell>
        </row>
        <row r="125">
          <cell r="EO125">
            <v>56098.812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665.46</v>
          </cell>
        </row>
        <row r="24">
          <cell r="D24">
            <v>294.0800200000522</v>
          </cell>
        </row>
        <row r="25">
          <cell r="D25">
            <v>81307.92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6">
          <cell r="EO6">
            <v>0.020816</v>
          </cell>
        </row>
        <row r="10">
          <cell r="EO10">
            <v>0.067284</v>
          </cell>
        </row>
        <row r="11">
          <cell r="EO11">
            <v>3.6E-05</v>
          </cell>
        </row>
        <row r="12">
          <cell r="EO12">
            <v>0.186191</v>
          </cell>
        </row>
        <row r="14">
          <cell r="EO14">
            <v>0.143598</v>
          </cell>
        </row>
        <row r="15">
          <cell r="EO15">
            <v>0.349837</v>
          </cell>
        </row>
        <row r="17">
          <cell r="EO17">
            <v>0.016067</v>
          </cell>
        </row>
        <row r="18">
          <cell r="EO18">
            <v>0.096402</v>
          </cell>
        </row>
        <row r="20">
          <cell r="EO20">
            <v>0.174567</v>
          </cell>
        </row>
        <row r="21">
          <cell r="EO21">
            <v>0.319027</v>
          </cell>
        </row>
        <row r="24">
          <cell r="EO24">
            <v>0.042173</v>
          </cell>
        </row>
        <row r="27">
          <cell r="EO27">
            <v>0.072181</v>
          </cell>
        </row>
        <row r="28">
          <cell r="EO28">
            <v>0.157123</v>
          </cell>
        </row>
        <row r="29">
          <cell r="EO29">
            <v>0.057403</v>
          </cell>
        </row>
        <row r="30">
          <cell r="EO30">
            <v>0.111103</v>
          </cell>
        </row>
        <row r="32">
          <cell r="EO32">
            <v>0.079704</v>
          </cell>
        </row>
        <row r="34">
          <cell r="EO34">
            <v>0.288607</v>
          </cell>
        </row>
        <row r="37">
          <cell r="EO37">
            <v>0.296469</v>
          </cell>
        </row>
        <row r="46">
          <cell r="EO46">
            <v>0.159</v>
          </cell>
        </row>
        <row r="47">
          <cell r="EO47">
            <v>0.301</v>
          </cell>
        </row>
        <row r="48">
          <cell r="EO48">
            <v>0.077</v>
          </cell>
        </row>
        <row r="49">
          <cell r="EO49">
            <v>0.158</v>
          </cell>
        </row>
        <row r="50">
          <cell r="EO50">
            <v>0.041</v>
          </cell>
        </row>
        <row r="51">
          <cell r="EO51">
            <v>0.216</v>
          </cell>
        </row>
        <row r="52">
          <cell r="EO52">
            <v>0.044</v>
          </cell>
        </row>
        <row r="53">
          <cell r="EO53">
            <v>0.034</v>
          </cell>
        </row>
        <row r="55">
          <cell r="EO55">
            <v>0.268</v>
          </cell>
        </row>
        <row r="56">
          <cell r="EO56">
            <v>0.642</v>
          </cell>
        </row>
        <row r="57">
          <cell r="EO57">
            <v>0.057</v>
          </cell>
        </row>
        <row r="58">
          <cell r="EO58">
            <v>0.024</v>
          </cell>
        </row>
        <row r="59">
          <cell r="EO59">
            <v>0.284</v>
          </cell>
        </row>
        <row r="60">
          <cell r="EO60">
            <v>0.012</v>
          </cell>
        </row>
        <row r="63">
          <cell r="EO63">
            <v>0.025351</v>
          </cell>
        </row>
        <row r="64">
          <cell r="EO64">
            <v>0.029755</v>
          </cell>
        </row>
        <row r="73">
          <cell r="EO73">
            <v>0.01945</v>
          </cell>
        </row>
        <row r="74">
          <cell r="EO74">
            <v>0.051865</v>
          </cell>
        </row>
        <row r="75">
          <cell r="EO75">
            <v>0.062331</v>
          </cell>
        </row>
        <row r="88">
          <cell r="EO88">
            <v>0.7109</v>
          </cell>
        </row>
        <row r="89">
          <cell r="EO89">
            <v>0.2839</v>
          </cell>
        </row>
        <row r="90">
          <cell r="EO90">
            <v>0.054</v>
          </cell>
        </row>
        <row r="91">
          <cell r="EO91">
            <v>0.0258</v>
          </cell>
        </row>
        <row r="92">
          <cell r="EO92">
            <v>0.0108</v>
          </cell>
        </row>
        <row r="94">
          <cell r="EO94">
            <v>0.0033</v>
          </cell>
        </row>
        <row r="95">
          <cell r="EO95">
            <v>0.0005</v>
          </cell>
        </row>
        <row r="97">
          <cell r="EO97">
            <v>0.0028</v>
          </cell>
        </row>
        <row r="100">
          <cell r="EO100">
            <v>0.0005</v>
          </cell>
        </row>
        <row r="101">
          <cell r="EO101">
            <v>1.2254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9.140625" style="15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2" hidden="1" customWidth="1"/>
    <col min="6" max="6" width="17.8515625" style="18" hidden="1" customWidth="1"/>
    <col min="7" max="7" width="13.8515625" style="18" hidden="1" customWidth="1"/>
    <col min="8" max="11" width="9.140625" style="18" hidden="1" customWidth="1"/>
    <col min="12" max="12" width="0" style="18" hidden="1" customWidth="1"/>
    <col min="13" max="22" width="9.140625" style="18" customWidth="1"/>
    <col min="23" max="16384" width="9.140625" style="3" customWidth="1"/>
  </cols>
  <sheetData>
    <row r="1" ht="15.75">
      <c r="E1" s="2" t="s">
        <v>197</v>
      </c>
    </row>
    <row r="2" spans="1:22" s="6" customFormat="1" ht="33.75" customHeight="1">
      <c r="A2" s="23" t="s">
        <v>228</v>
      </c>
      <c r="B2" s="23"/>
      <c r="C2" s="23"/>
      <c r="D2" s="23"/>
      <c r="E2" s="2">
        <v>3815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229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230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231</v>
      </c>
    </row>
    <row r="8" spans="1:4" ht="42.75" customHeight="1">
      <c r="A8" s="22" t="s">
        <v>103</v>
      </c>
      <c r="B8" s="22"/>
      <c r="C8" s="22"/>
      <c r="D8" s="22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665.46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'[4]по форме'!$D$24</f>
        <v>294.0800200000522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81307.92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498600.46362</v>
      </c>
    </row>
    <row r="13" spans="1:4" ht="15.75">
      <c r="A13" s="7" t="s">
        <v>94</v>
      </c>
      <c r="B13" s="16" t="s">
        <v>79</v>
      </c>
      <c r="C13" s="1" t="s">
        <v>73</v>
      </c>
      <c r="D13" s="8">
        <f>'[3]ГУК 2019'!$EO$124</f>
        <v>238965.78594000012</v>
      </c>
    </row>
    <row r="14" spans="1:4" ht="15.75">
      <c r="A14" s="7" t="s">
        <v>95</v>
      </c>
      <c r="B14" s="16" t="s">
        <v>80</v>
      </c>
      <c r="C14" s="1" t="s">
        <v>73</v>
      </c>
      <c r="D14" s="8">
        <f>'[3]ГУК 2019'!$EO$123</f>
        <v>203535.8656799999</v>
      </c>
    </row>
    <row r="15" spans="1:4" ht="15.75">
      <c r="A15" s="7" t="s">
        <v>96</v>
      </c>
      <c r="B15" s="16" t="s">
        <v>81</v>
      </c>
      <c r="C15" s="1" t="s">
        <v>73</v>
      </c>
      <c r="D15" s="8">
        <f>'[3]ГУК 2019'!$EO$125</f>
        <v>56098.812</v>
      </c>
    </row>
    <row r="16" spans="1:5" ht="15.75">
      <c r="A16" s="16" t="s">
        <v>82</v>
      </c>
      <c r="B16" s="16" t="s">
        <v>83</v>
      </c>
      <c r="C16" s="16" t="s">
        <v>73</v>
      </c>
      <c r="D16" s="17">
        <f>D17</f>
        <v>443226.74361999996</v>
      </c>
      <c r="E16" s="2">
        <v>360787.28</v>
      </c>
    </row>
    <row r="17" spans="1:4" ht="31.5">
      <c r="A17" s="16" t="s">
        <v>59</v>
      </c>
      <c r="B17" s="16" t="s">
        <v>97</v>
      </c>
      <c r="C17" s="16" t="s">
        <v>73</v>
      </c>
      <c r="D17" s="17">
        <f>D12-D25+D246+D262</f>
        <v>443226.74361999996</v>
      </c>
    </row>
    <row r="18" spans="1:4" ht="31.5">
      <c r="A18" s="16" t="s">
        <v>84</v>
      </c>
      <c r="B18" s="16" t="s">
        <v>98</v>
      </c>
      <c r="C18" s="16" t="s">
        <v>73</v>
      </c>
      <c r="D18" s="16">
        <v>0</v>
      </c>
    </row>
    <row r="19" spans="1:4" ht="15.75">
      <c r="A19" s="16" t="s">
        <v>60</v>
      </c>
      <c r="B19" s="16" t="s">
        <v>85</v>
      </c>
      <c r="C19" s="16" t="s">
        <v>73</v>
      </c>
      <c r="D19" s="16">
        <v>0</v>
      </c>
    </row>
    <row r="20" spans="1:4" ht="15.75">
      <c r="A20" s="16" t="s">
        <v>61</v>
      </c>
      <c r="B20" s="16" t="s">
        <v>86</v>
      </c>
      <c r="C20" s="16" t="s">
        <v>73</v>
      </c>
      <c r="D20" s="16">
        <v>0</v>
      </c>
    </row>
    <row r="21" spans="1:4" ht="15.75">
      <c r="A21" s="16" t="s">
        <v>87</v>
      </c>
      <c r="B21" s="16" t="s">
        <v>88</v>
      </c>
      <c r="C21" s="16" t="s">
        <v>73</v>
      </c>
      <c r="D21" s="16">
        <v>0</v>
      </c>
    </row>
    <row r="22" spans="1:4" ht="15.75">
      <c r="A22" s="16" t="s">
        <v>89</v>
      </c>
      <c r="B22" s="16" t="s">
        <v>90</v>
      </c>
      <c r="C22" s="16" t="s">
        <v>73</v>
      </c>
      <c r="D22" s="17">
        <f>D16+D10+D9</f>
        <v>444186.28364000004</v>
      </c>
    </row>
    <row r="23" spans="1:4" ht="15.75">
      <c r="A23" s="16" t="s">
        <v>91</v>
      </c>
      <c r="B23" s="16" t="s">
        <v>99</v>
      </c>
      <c r="C23" s="16" t="s">
        <v>73</v>
      </c>
      <c r="D23" s="17">
        <v>519.29</v>
      </c>
    </row>
    <row r="24" spans="1:4" ht="15.75">
      <c r="A24" s="16" t="s">
        <v>92</v>
      </c>
      <c r="B24" s="16" t="s">
        <v>100</v>
      </c>
      <c r="C24" s="16" t="s">
        <v>73</v>
      </c>
      <c r="D24" s="17">
        <f>D22-D241</f>
        <v>-1493.1249400000088</v>
      </c>
    </row>
    <row r="25" spans="1:4" ht="15.75">
      <c r="A25" s="16" t="s">
        <v>93</v>
      </c>
      <c r="B25" s="16" t="s">
        <v>101</v>
      </c>
      <c r="C25" s="16" t="s">
        <v>73</v>
      </c>
      <c r="D25" s="17">
        <v>67825.96</v>
      </c>
    </row>
    <row r="26" spans="1:4" ht="35.25" customHeight="1">
      <c r="A26" s="22" t="s">
        <v>102</v>
      </c>
      <c r="B26" s="22"/>
      <c r="C26" s="22"/>
      <c r="D26" s="22"/>
    </row>
    <row r="27" spans="1:22" s="6" customFormat="1" ht="31.5">
      <c r="A27" s="19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29455.34</v>
      </c>
      <c r="E28" s="2">
        <v>29455.34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9">
        <f>E28/E2</f>
        <v>7.720927916120576</v>
      </c>
    </row>
    <row r="33" spans="1:22" s="6" customFormat="1" ht="31.5">
      <c r="A33" s="19" t="s">
        <v>115</v>
      </c>
      <c r="B33" s="4" t="s">
        <v>104</v>
      </c>
      <c r="C33" s="4" t="s">
        <v>67</v>
      </c>
      <c r="D33" s="4" t="s">
        <v>11</v>
      </c>
      <c r="E33" s="2" t="s">
        <v>199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50341.204</v>
      </c>
    </row>
    <row r="35" spans="1:6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f>2472.12</f>
        <v>2472.12</v>
      </c>
      <c r="F35" s="18">
        <f>'[5]ГУК 2019'!$EO$90*12*E2</f>
        <v>2472.12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20">
        <f>E35/E2</f>
        <v>0.648</v>
      </c>
    </row>
    <row r="39" spans="1:6" ht="31.5">
      <c r="A39" s="7" t="s">
        <v>121</v>
      </c>
      <c r="B39" s="1" t="s">
        <v>106</v>
      </c>
      <c r="C39" s="1" t="s">
        <v>67</v>
      </c>
      <c r="D39" s="1" t="s">
        <v>198</v>
      </c>
      <c r="E39" s="2">
        <v>1181.12</v>
      </c>
      <c r="F39" s="18">
        <f>'[5]ГУК 2019'!$EO$91*12*E2</f>
        <v>1181.124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20">
        <f>E39/E2</f>
        <v>0.30959895150720834</v>
      </c>
    </row>
    <row r="43" spans="1:6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12996.94</v>
      </c>
      <c r="F43" s="18">
        <f>'[5]ГУК 2019'!$EO$89*12*E2</f>
        <v>12996.942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3.4067994757536044</v>
      </c>
    </row>
    <row r="47" spans="1:6" ht="31.5">
      <c r="A47" s="7" t="s">
        <v>212</v>
      </c>
      <c r="B47" s="1" t="s">
        <v>106</v>
      </c>
      <c r="C47" s="1" t="s">
        <v>67</v>
      </c>
      <c r="D47" s="1" t="s">
        <v>14</v>
      </c>
      <c r="E47" s="2">
        <v>32545</v>
      </c>
      <c r="F47" s="18">
        <f>'[5]ГУК 2019'!$EO$88*12*E2</f>
        <v>32545.001999999997</v>
      </c>
    </row>
    <row r="48" spans="1:4" ht="15.75">
      <c r="A48" s="7" t="s">
        <v>213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214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215</v>
      </c>
      <c r="B50" s="1" t="s">
        <v>108</v>
      </c>
      <c r="C50" s="1" t="s">
        <v>73</v>
      </c>
      <c r="D50" s="20">
        <f>E47/E2</f>
        <v>8.530799475753604</v>
      </c>
    </row>
    <row r="51" spans="1:6" ht="47.25">
      <c r="A51" s="7" t="s">
        <v>216</v>
      </c>
      <c r="B51" s="1" t="s">
        <v>106</v>
      </c>
      <c r="C51" s="1" t="s">
        <v>67</v>
      </c>
      <c r="D51" s="20" t="s">
        <v>201</v>
      </c>
      <c r="E51" s="2">
        <v>651.6</v>
      </c>
      <c r="F51" s="18">
        <f>('[5]ГУК 2019'!$EO$94+'[5]ГУК 2019'!$EO$95+'[5]ГУК 2019'!$EO$97+'[5]ГУК 2019'!$EO$100)*12*E2</f>
        <v>325.038</v>
      </c>
    </row>
    <row r="52" spans="1:4" ht="15.75">
      <c r="A52" s="7" t="s">
        <v>217</v>
      </c>
      <c r="B52" s="1" t="s">
        <v>107</v>
      </c>
      <c r="C52" s="1" t="s">
        <v>67</v>
      </c>
      <c r="D52" s="20" t="s">
        <v>147</v>
      </c>
    </row>
    <row r="53" spans="1:4" ht="15.75">
      <c r="A53" s="7" t="s">
        <v>218</v>
      </c>
      <c r="B53" s="1" t="s">
        <v>64</v>
      </c>
      <c r="C53" s="1" t="s">
        <v>67</v>
      </c>
      <c r="D53" s="20" t="s">
        <v>10</v>
      </c>
    </row>
    <row r="54" spans="1:4" ht="15.75">
      <c r="A54" s="7" t="s">
        <v>219</v>
      </c>
      <c r="B54" s="1" t="s">
        <v>108</v>
      </c>
      <c r="C54" s="1" t="s">
        <v>73</v>
      </c>
      <c r="D54" s="20">
        <f>E51/E2</f>
        <v>0.1707994757536042</v>
      </c>
    </row>
    <row r="55" spans="1:7" ht="31.5">
      <c r="A55" s="7" t="s">
        <v>220</v>
      </c>
      <c r="B55" s="1" t="s">
        <v>106</v>
      </c>
      <c r="C55" s="1" t="s">
        <v>67</v>
      </c>
      <c r="D55" s="20" t="s">
        <v>200</v>
      </c>
      <c r="E55" s="2">
        <f>F55</f>
        <v>494.424</v>
      </c>
      <c r="F55" s="18">
        <f>'[5]ГУК 2019'!$EO$92*12*E2</f>
        <v>494.424</v>
      </c>
      <c r="G55" s="2">
        <v>0</v>
      </c>
    </row>
    <row r="56" spans="1:4" ht="15.75">
      <c r="A56" s="7" t="s">
        <v>221</v>
      </c>
      <c r="B56" s="1" t="s">
        <v>107</v>
      </c>
      <c r="C56" s="1" t="s">
        <v>67</v>
      </c>
      <c r="D56" s="20" t="s">
        <v>147</v>
      </c>
    </row>
    <row r="57" spans="1:4" ht="15.75">
      <c r="A57" s="7" t="s">
        <v>222</v>
      </c>
      <c r="B57" s="1" t="s">
        <v>64</v>
      </c>
      <c r="C57" s="1" t="s">
        <v>67</v>
      </c>
      <c r="D57" s="20" t="s">
        <v>10</v>
      </c>
    </row>
    <row r="58" spans="1:4" ht="15.75">
      <c r="A58" s="7" t="s">
        <v>223</v>
      </c>
      <c r="B58" s="1" t="s">
        <v>108</v>
      </c>
      <c r="C58" s="1" t="s">
        <v>73</v>
      </c>
      <c r="D58" s="20">
        <f>E55/E2</f>
        <v>0.1296</v>
      </c>
    </row>
    <row r="59" spans="1:22" s="6" customFormat="1" ht="24.75" customHeight="1">
      <c r="A59" s="19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26960.64</v>
      </c>
      <c r="E60" s="2">
        <v>26960.64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8">
        <f>E60/E2</f>
        <v>7.067009174311926</v>
      </c>
    </row>
    <row r="65" spans="1:22" s="6" customFormat="1" ht="33.75" customHeight="1">
      <c r="A65" s="19" t="s">
        <v>232</v>
      </c>
      <c r="B65" s="4" t="s">
        <v>104</v>
      </c>
      <c r="C65" s="4" t="s">
        <v>67</v>
      </c>
      <c r="D65" s="4" t="s">
        <v>226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233</v>
      </c>
      <c r="B66" s="1" t="s">
        <v>105</v>
      </c>
      <c r="C66" s="1" t="s">
        <v>73</v>
      </c>
      <c r="D66" s="1">
        <v>0</v>
      </c>
    </row>
    <row r="67" spans="1:4" ht="31.5">
      <c r="A67" s="7" t="s">
        <v>234</v>
      </c>
      <c r="B67" s="1" t="s">
        <v>106</v>
      </c>
      <c r="C67" s="1" t="s">
        <v>67</v>
      </c>
      <c r="D67" s="1" t="s">
        <v>226</v>
      </c>
    </row>
    <row r="68" spans="1:4" ht="15.75">
      <c r="A68" s="7" t="s">
        <v>235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236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237</v>
      </c>
      <c r="B70" s="1" t="s">
        <v>108</v>
      </c>
      <c r="C70" s="1" t="s">
        <v>73</v>
      </c>
      <c r="D70" s="1">
        <v>0</v>
      </c>
    </row>
    <row r="71" spans="1:22" s="6" customFormat="1" ht="29.25" customHeight="1">
      <c r="A71" s="19" t="s">
        <v>238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6" ht="15.75">
      <c r="A72" s="7" t="s">
        <v>239</v>
      </c>
      <c r="B72" s="1" t="s">
        <v>105</v>
      </c>
      <c r="C72" s="1" t="s">
        <v>73</v>
      </c>
      <c r="D72" s="8">
        <f>E72</f>
        <v>56098.81</v>
      </c>
      <c r="E72" s="2">
        <v>56098.81</v>
      </c>
      <c r="F72" s="18">
        <f>'[5]ГУК 2019'!$EO$101*12*E2</f>
        <v>56098.812000000005</v>
      </c>
    </row>
    <row r="73" spans="1:4" ht="31.5">
      <c r="A73" s="7" t="s">
        <v>240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241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242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243</v>
      </c>
      <c r="B76" s="1" t="s">
        <v>108</v>
      </c>
      <c r="C76" s="1" t="s">
        <v>73</v>
      </c>
      <c r="D76" s="9">
        <f>E72/E2</f>
        <v>14.704799475753603</v>
      </c>
    </row>
    <row r="77" spans="1:22" s="6" customFormat="1" ht="31.5">
      <c r="A77" s="19" t="s">
        <v>135</v>
      </c>
      <c r="B77" s="4" t="s">
        <v>104</v>
      </c>
      <c r="C77" s="4" t="s">
        <v>67</v>
      </c>
      <c r="D77" s="4" t="s">
        <v>54</v>
      </c>
      <c r="E77" s="2"/>
      <c r="F77" s="1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20">
        <f>E79</f>
        <v>13572.35082</v>
      </c>
    </row>
    <row r="79" spans="1:7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f>F79</f>
        <v>13572.35082</v>
      </c>
      <c r="F79" s="18">
        <f>'[5]ГУК 2019'!$EO$37*12*E2</f>
        <v>13572.35082</v>
      </c>
      <c r="G79" s="2">
        <v>9917.98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9">
        <f>E79/E2</f>
        <v>3.557628</v>
      </c>
    </row>
    <row r="83" spans="1:22" s="6" customFormat="1" ht="31.5">
      <c r="A83" s="19" t="s">
        <v>141</v>
      </c>
      <c r="B83" s="4" t="s">
        <v>104</v>
      </c>
      <c r="C83" s="4" t="s">
        <v>67</v>
      </c>
      <c r="D83" s="4" t="s">
        <v>55</v>
      </c>
      <c r="E83" s="2">
        <v>31305.39</v>
      </c>
      <c r="F83" s="5" t="s">
        <v>210</v>
      </c>
      <c r="G83" s="5">
        <f>('[5]ГУК 2019'!$EO$73+'[5]ГУК 2019'!$EO$74+'[5]ГУК 2019'!$EO$75)*12*E2</f>
        <v>6118.31388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8">
        <f>E83</f>
        <v>31305.39</v>
      </c>
      <c r="F84" s="18">
        <v>56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9">
        <f>E83/F84</f>
        <v>559.0248214285714</v>
      </c>
    </row>
    <row r="89" spans="1:22" s="6" customFormat="1" ht="47.25">
      <c r="A89" s="19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211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244</v>
      </c>
      <c r="B90" s="1" t="s">
        <v>105</v>
      </c>
      <c r="C90" s="1" t="s">
        <v>73</v>
      </c>
      <c r="D90" s="8">
        <f>E91+E95</f>
        <v>2522.7526799999996</v>
      </c>
      <c r="F90" s="1">
        <v>426.7</v>
      </c>
    </row>
    <row r="91" spans="1:8" ht="31.5">
      <c r="A91" s="7" t="s">
        <v>245</v>
      </c>
      <c r="B91" s="1" t="s">
        <v>106</v>
      </c>
      <c r="C91" s="1" t="s">
        <v>67</v>
      </c>
      <c r="D91" s="1" t="s">
        <v>7</v>
      </c>
      <c r="E91" s="2">
        <f>G91</f>
        <v>1362.1839</v>
      </c>
      <c r="F91" s="21" t="s">
        <v>224</v>
      </c>
      <c r="G91" s="18">
        <f>'[5]ГУК 2019'!$EO$64*12*E2</f>
        <v>1362.1839</v>
      </c>
      <c r="H91" s="2">
        <v>0</v>
      </c>
    </row>
    <row r="92" spans="1:6" ht="15.75">
      <c r="A92" s="7" t="s">
        <v>246</v>
      </c>
      <c r="B92" s="1" t="s">
        <v>107</v>
      </c>
      <c r="C92" s="1" t="s">
        <v>67</v>
      </c>
      <c r="D92" s="1" t="s">
        <v>24</v>
      </c>
      <c r="F92" s="21"/>
    </row>
    <row r="93" spans="1:4" ht="15.75">
      <c r="A93" s="7" t="s">
        <v>247</v>
      </c>
      <c r="B93" s="1" t="s">
        <v>64</v>
      </c>
      <c r="C93" s="1" t="s">
        <v>67</v>
      </c>
      <c r="D93" s="1" t="s">
        <v>151</v>
      </c>
    </row>
    <row r="94" spans="1:6" ht="31.5">
      <c r="A94" s="7" t="s">
        <v>248</v>
      </c>
      <c r="B94" s="1" t="s">
        <v>108</v>
      </c>
      <c r="C94" s="1" t="s">
        <v>73</v>
      </c>
      <c r="D94" s="9">
        <f>E91/F90</f>
        <v>3.1923691117881416</v>
      </c>
      <c r="F94" s="1" t="s">
        <v>211</v>
      </c>
    </row>
    <row r="95" spans="1:8" ht="31.5">
      <c r="A95" s="7" t="s">
        <v>249</v>
      </c>
      <c r="B95" s="1" t="s">
        <v>106</v>
      </c>
      <c r="C95" s="1" t="s">
        <v>67</v>
      </c>
      <c r="D95" s="1" t="s">
        <v>6</v>
      </c>
      <c r="E95" s="2">
        <f>G95</f>
        <v>1160.5687799999998</v>
      </c>
      <c r="F95" s="1">
        <f>F90</f>
        <v>426.7</v>
      </c>
      <c r="G95" s="18">
        <f>'[5]ГУК 2019'!$EO$63*12*E2</f>
        <v>1160.5687799999998</v>
      </c>
      <c r="H95" s="2">
        <v>332.83</v>
      </c>
    </row>
    <row r="96" spans="1:4" ht="15.75">
      <c r="A96" s="7" t="s">
        <v>250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251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252</v>
      </c>
      <c r="B98" s="1" t="s">
        <v>108</v>
      </c>
      <c r="C98" s="1" t="s">
        <v>73</v>
      </c>
      <c r="D98" s="9">
        <f>E95/F95</f>
        <v>2.7198705882352936</v>
      </c>
    </row>
    <row r="99" spans="1:22" s="6" customFormat="1" ht="63">
      <c r="A99" s="19" t="s">
        <v>150</v>
      </c>
      <c r="B99" s="4" t="s">
        <v>104</v>
      </c>
      <c r="C99" s="4" t="s">
        <v>67</v>
      </c>
      <c r="D99" s="4" t="s">
        <v>26</v>
      </c>
      <c r="E99" s="2"/>
      <c r="F99" s="1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253</v>
      </c>
      <c r="B100" s="1" t="s">
        <v>105</v>
      </c>
      <c r="C100" s="1" t="s">
        <v>73</v>
      </c>
      <c r="D100" s="8">
        <f>E101+E105+E113+E117+E121+E125+E129+E133+E137+E141+E145+E149+E153+E109</f>
        <v>142976.05406000002</v>
      </c>
    </row>
    <row r="101" spans="1:7" ht="31.5">
      <c r="A101" s="7" t="s">
        <v>254</v>
      </c>
      <c r="B101" s="1" t="s">
        <v>106</v>
      </c>
      <c r="C101" s="1" t="s">
        <v>67</v>
      </c>
      <c r="D101" s="1" t="s">
        <v>27</v>
      </c>
      <c r="E101" s="2">
        <f>F101</f>
        <v>2105.88</v>
      </c>
      <c r="F101" s="18">
        <f>('[5]ГУК 2019'!$EO$53+'[5]ГУК 2019'!$EO$60)*12*E2</f>
        <v>2105.88</v>
      </c>
      <c r="G101" s="2">
        <v>1536.12</v>
      </c>
    </row>
    <row r="102" spans="1:4" ht="15.75">
      <c r="A102" s="7" t="s">
        <v>255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256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257</v>
      </c>
      <c r="B104" s="1" t="s">
        <v>108</v>
      </c>
      <c r="C104" s="1" t="s">
        <v>73</v>
      </c>
      <c r="D104" s="9">
        <f>E101/E2</f>
        <v>0.552</v>
      </c>
    </row>
    <row r="105" spans="1:7" ht="31.5">
      <c r="A105" s="7" t="s">
        <v>258</v>
      </c>
      <c r="B105" s="1" t="s">
        <v>106</v>
      </c>
      <c r="C105" s="1" t="s">
        <v>67</v>
      </c>
      <c r="D105" s="1" t="s">
        <v>28</v>
      </c>
      <c r="E105" s="2">
        <f>F105+5000</f>
        <v>12279.02</v>
      </c>
      <c r="F105" s="18">
        <f>'[5]ГУК 2019'!$EO$46*12*E2</f>
        <v>7279.0199999999995</v>
      </c>
      <c r="G105" s="2">
        <v>4549.39</v>
      </c>
    </row>
    <row r="106" spans="1:4" ht="15.75">
      <c r="A106" s="7" t="s">
        <v>259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260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261</v>
      </c>
      <c r="B108" s="1" t="s">
        <v>108</v>
      </c>
      <c r="C108" s="1" t="s">
        <v>73</v>
      </c>
      <c r="D108" s="9">
        <f>E105/E2</f>
        <v>3.2186159895150723</v>
      </c>
    </row>
    <row r="109" spans="1:7" ht="31.5">
      <c r="A109" s="7" t="s">
        <v>262</v>
      </c>
      <c r="B109" s="1" t="s">
        <v>106</v>
      </c>
      <c r="C109" s="1" t="s">
        <v>67</v>
      </c>
      <c r="D109" s="9" t="s">
        <v>227</v>
      </c>
      <c r="E109" s="2">
        <f>F109</f>
        <v>1876.98</v>
      </c>
      <c r="F109" s="18">
        <f>'[5]ГУК 2019'!$EO$50*12*E2</f>
        <v>1876.98</v>
      </c>
      <c r="G109" s="2">
        <v>1130.11</v>
      </c>
    </row>
    <row r="110" spans="1:4" ht="15.75">
      <c r="A110" s="7" t="s">
        <v>263</v>
      </c>
      <c r="B110" s="1" t="s">
        <v>107</v>
      </c>
      <c r="C110" s="1" t="s">
        <v>67</v>
      </c>
      <c r="D110" s="9" t="s">
        <v>24</v>
      </c>
    </row>
    <row r="111" spans="1:4" ht="15.75">
      <c r="A111" s="7" t="s">
        <v>264</v>
      </c>
      <c r="B111" s="1" t="s">
        <v>64</v>
      </c>
      <c r="C111" s="1" t="s">
        <v>67</v>
      </c>
      <c r="D111" s="9" t="s">
        <v>10</v>
      </c>
    </row>
    <row r="112" spans="1:4" ht="15.75">
      <c r="A112" s="7" t="s">
        <v>265</v>
      </c>
      <c r="B112" s="1" t="s">
        <v>108</v>
      </c>
      <c r="C112" s="1" t="s">
        <v>73</v>
      </c>
      <c r="D112" s="9">
        <f>E109/E2</f>
        <v>0.492</v>
      </c>
    </row>
    <row r="113" spans="1:7" ht="31.5">
      <c r="A113" s="7" t="s">
        <v>266</v>
      </c>
      <c r="B113" s="1" t="s">
        <v>106</v>
      </c>
      <c r="C113" s="1" t="s">
        <v>67</v>
      </c>
      <c r="D113" s="1" t="s">
        <v>3</v>
      </c>
      <c r="E113" s="2">
        <f>F113</f>
        <v>3113.0400000000004</v>
      </c>
      <c r="F113" s="18">
        <f>('[5]ГУК 2019'!$EO$52+'[5]ГУК 2019'!$EO$58)*12*E2</f>
        <v>3113.0400000000004</v>
      </c>
      <c r="G113" s="2">
        <v>1343.64</v>
      </c>
    </row>
    <row r="114" spans="1:4" ht="15.75">
      <c r="A114" s="7" t="s">
        <v>267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268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269</v>
      </c>
      <c r="B116" s="1" t="s">
        <v>108</v>
      </c>
      <c r="C116" s="1" t="s">
        <v>73</v>
      </c>
      <c r="D116" s="9">
        <f>E113/E2</f>
        <v>0.8160000000000001</v>
      </c>
    </row>
    <row r="117" spans="1:6" ht="31.5">
      <c r="A117" s="7" t="s">
        <v>270</v>
      </c>
      <c r="B117" s="1" t="s">
        <v>106</v>
      </c>
      <c r="C117" s="1" t="s">
        <v>67</v>
      </c>
      <c r="D117" s="1" t="s">
        <v>2</v>
      </c>
      <c r="E117" s="2">
        <v>37005.38</v>
      </c>
      <c r="F117" s="18">
        <f>('[5]ГУК 2019'!$EO$48+'[5]ГУК 2019'!$EO$56)*12*E2</f>
        <v>32915.82</v>
      </c>
    </row>
    <row r="118" spans="1:4" ht="15.75">
      <c r="A118" s="7" t="s">
        <v>271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272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273</v>
      </c>
      <c r="B120" s="1" t="s">
        <v>108</v>
      </c>
      <c r="C120" s="1" t="s">
        <v>73</v>
      </c>
      <c r="D120" s="9">
        <f>E117/E2</f>
        <v>9.699968545216251</v>
      </c>
    </row>
    <row r="121" spans="1:7" ht="47.25">
      <c r="A121" s="7" t="s">
        <v>274</v>
      </c>
      <c r="B121" s="1" t="s">
        <v>106</v>
      </c>
      <c r="C121" s="1" t="s">
        <v>67</v>
      </c>
      <c r="D121" s="1" t="s">
        <v>32</v>
      </c>
      <c r="E121" s="2">
        <f>F121+5000</f>
        <v>31048.819999999996</v>
      </c>
      <c r="F121" s="18">
        <f>('[5]ГУК 2019'!$EO$47+'[5]ГУК 2019'!$EO$55)*12*E2</f>
        <v>26048.819999999996</v>
      </c>
      <c r="G121" s="2">
        <v>21720.08</v>
      </c>
    </row>
    <row r="122" spans="1:4" ht="15.75">
      <c r="A122" s="7" t="s">
        <v>275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276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277</v>
      </c>
      <c r="B124" s="1" t="s">
        <v>108</v>
      </c>
      <c r="C124" s="1" t="s">
        <v>73</v>
      </c>
      <c r="D124" s="9">
        <f>E121/E2</f>
        <v>8.13861598951507</v>
      </c>
    </row>
    <row r="125" spans="1:7" ht="31.5">
      <c r="A125" s="7" t="s">
        <v>278</v>
      </c>
      <c r="B125" s="1" t="s">
        <v>106</v>
      </c>
      <c r="C125" s="1" t="s">
        <v>67</v>
      </c>
      <c r="D125" s="1" t="s">
        <v>34</v>
      </c>
      <c r="E125" s="2">
        <f>F125</f>
        <v>13001.519999999999</v>
      </c>
      <c r="F125" s="18">
        <f>'[5]ГУК 2019'!$EO$59*12*E2</f>
        <v>13001.519999999999</v>
      </c>
      <c r="G125" s="2">
        <v>12993.89</v>
      </c>
    </row>
    <row r="126" spans="1:4" ht="15.75">
      <c r="A126" s="7" t="s">
        <v>279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280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281</v>
      </c>
      <c r="B128" s="1" t="s">
        <v>108</v>
      </c>
      <c r="C128" s="1" t="s">
        <v>73</v>
      </c>
      <c r="D128" s="9">
        <f>E125/E2</f>
        <v>3.4079999999999995</v>
      </c>
    </row>
    <row r="129" spans="1:7" ht="31.5">
      <c r="A129" s="7" t="s">
        <v>282</v>
      </c>
      <c r="B129" s="1" t="s">
        <v>106</v>
      </c>
      <c r="C129" s="1" t="s">
        <v>67</v>
      </c>
      <c r="D129" s="1" t="s">
        <v>36</v>
      </c>
      <c r="E129" s="2">
        <f>F129</f>
        <v>9888.48</v>
      </c>
      <c r="F129" s="18">
        <f>'[5]ГУК 2019'!$EO$51*12*E2</f>
        <v>9888.48</v>
      </c>
      <c r="G129" s="2">
        <v>3298.07</v>
      </c>
    </row>
    <row r="130" spans="1:4" ht="15.75">
      <c r="A130" s="7" t="s">
        <v>283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284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285</v>
      </c>
      <c r="B132" s="1" t="s">
        <v>108</v>
      </c>
      <c r="C132" s="1" t="s">
        <v>73</v>
      </c>
      <c r="D132" s="9">
        <f>E129/E2</f>
        <v>2.592</v>
      </c>
    </row>
    <row r="133" spans="1:7" ht="31.5">
      <c r="A133" s="7" t="s">
        <v>286</v>
      </c>
      <c r="B133" s="1" t="s">
        <v>106</v>
      </c>
      <c r="C133" s="1" t="s">
        <v>67</v>
      </c>
      <c r="D133" s="1" t="s">
        <v>37</v>
      </c>
      <c r="E133" s="2">
        <f>F133+3000</f>
        <v>10233.24</v>
      </c>
      <c r="F133" s="18">
        <f>'[5]ГУК 2019'!$EO$49*12*E2</f>
        <v>7233.24</v>
      </c>
      <c r="G133" s="2">
        <v>1720.57</v>
      </c>
    </row>
    <row r="134" spans="1:4" ht="15.75">
      <c r="A134" s="7" t="s">
        <v>287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288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289</v>
      </c>
      <c r="B136" s="1" t="s">
        <v>108</v>
      </c>
      <c r="C136" s="1" t="s">
        <v>73</v>
      </c>
      <c r="D136" s="9">
        <f>E133/E2</f>
        <v>2.6823695937090433</v>
      </c>
    </row>
    <row r="137" spans="1:7" ht="31.5">
      <c r="A137" s="7" t="s">
        <v>290</v>
      </c>
      <c r="B137" s="1" t="s">
        <v>106</v>
      </c>
      <c r="C137" s="1" t="s">
        <v>67</v>
      </c>
      <c r="D137" s="1" t="s">
        <v>207</v>
      </c>
      <c r="E137" s="2">
        <f>F137+2000</f>
        <v>4609.46</v>
      </c>
      <c r="F137" s="18">
        <f>'[5]ГУК 2019'!$EO$57*12*E2</f>
        <v>2609.46</v>
      </c>
      <c r="G137" s="2">
        <v>2604.88</v>
      </c>
    </row>
    <row r="138" spans="1:4" ht="15.75">
      <c r="A138" s="7" t="s">
        <v>291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292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293</v>
      </c>
      <c r="B140" s="1" t="s">
        <v>108</v>
      </c>
      <c r="C140" s="1" t="s">
        <v>73</v>
      </c>
      <c r="D140" s="9">
        <f>E137/E2</f>
        <v>1.2082463958060288</v>
      </c>
    </row>
    <row r="141" spans="1:5" ht="31.5">
      <c r="A141" s="7" t="s">
        <v>294</v>
      </c>
      <c r="B141" s="1" t="s">
        <v>106</v>
      </c>
      <c r="C141" s="1" t="s">
        <v>67</v>
      </c>
      <c r="D141" s="9" t="s">
        <v>206</v>
      </c>
      <c r="E141" s="2">
        <v>0</v>
      </c>
    </row>
    <row r="142" spans="1:4" ht="15.75">
      <c r="A142" s="7" t="s">
        <v>295</v>
      </c>
      <c r="B142" s="1" t="s">
        <v>107</v>
      </c>
      <c r="C142" s="1" t="s">
        <v>67</v>
      </c>
      <c r="D142" s="9" t="s">
        <v>31</v>
      </c>
    </row>
    <row r="143" spans="1:4" ht="15.75">
      <c r="A143" s="7" t="s">
        <v>296</v>
      </c>
      <c r="B143" s="1" t="s">
        <v>64</v>
      </c>
      <c r="C143" s="1" t="s">
        <v>67</v>
      </c>
      <c r="D143" s="9" t="s">
        <v>10</v>
      </c>
    </row>
    <row r="144" spans="1:4" ht="15.75">
      <c r="A144" s="7" t="s">
        <v>297</v>
      </c>
      <c r="B144" s="1" t="s">
        <v>108</v>
      </c>
      <c r="C144" s="1" t="s">
        <v>73</v>
      </c>
      <c r="D144" s="9">
        <f>E141/E2</f>
        <v>0</v>
      </c>
    </row>
    <row r="145" spans="1:7" ht="31.5">
      <c r="A145" s="7" t="s">
        <v>298</v>
      </c>
      <c r="B145" s="1" t="s">
        <v>106</v>
      </c>
      <c r="C145" s="1" t="s">
        <v>67</v>
      </c>
      <c r="D145" s="9" t="s">
        <v>208</v>
      </c>
      <c r="E145" s="2">
        <f>F145</f>
        <v>952.95648</v>
      </c>
      <c r="F145" s="18">
        <f>'[5]ГУК 2019'!$EO$6*12*E2</f>
        <v>952.95648</v>
      </c>
      <c r="G145" s="2">
        <v>0</v>
      </c>
    </row>
    <row r="146" spans="1:4" ht="15.75">
      <c r="A146" s="7" t="s">
        <v>299</v>
      </c>
      <c r="B146" s="1" t="s">
        <v>107</v>
      </c>
      <c r="C146" s="1" t="s">
        <v>67</v>
      </c>
      <c r="D146" s="9" t="s">
        <v>24</v>
      </c>
    </row>
    <row r="147" spans="1:4" ht="15.75">
      <c r="A147" s="7" t="s">
        <v>300</v>
      </c>
      <c r="B147" s="1" t="s">
        <v>64</v>
      </c>
      <c r="C147" s="1" t="s">
        <v>67</v>
      </c>
      <c r="D147" s="9" t="s">
        <v>10</v>
      </c>
    </row>
    <row r="148" spans="1:4" ht="15.75">
      <c r="A148" s="7" t="s">
        <v>301</v>
      </c>
      <c r="B148" s="1" t="s">
        <v>108</v>
      </c>
      <c r="C148" s="1" t="s">
        <v>73</v>
      </c>
      <c r="D148" s="9">
        <f>E145/E2</f>
        <v>0.24979200000000001</v>
      </c>
    </row>
    <row r="149" spans="1:7" ht="31.5">
      <c r="A149" s="7" t="s">
        <v>302</v>
      </c>
      <c r="B149" s="1" t="s">
        <v>106</v>
      </c>
      <c r="C149" s="1" t="s">
        <v>67</v>
      </c>
      <c r="D149" s="9" t="s">
        <v>205</v>
      </c>
      <c r="E149" s="2">
        <f>F149</f>
        <v>3648.84912</v>
      </c>
      <c r="F149" s="18">
        <f>'[5]ГУК 2019'!$EO$32*12*E2</f>
        <v>3648.84912</v>
      </c>
      <c r="G149" s="2">
        <v>2048.94</v>
      </c>
    </row>
    <row r="150" spans="1:4" ht="15.75">
      <c r="A150" s="7" t="s">
        <v>303</v>
      </c>
      <c r="B150" s="1" t="s">
        <v>107</v>
      </c>
      <c r="C150" s="1" t="s">
        <v>67</v>
      </c>
      <c r="D150" s="9" t="s">
        <v>24</v>
      </c>
    </row>
    <row r="151" spans="1:4" ht="15.75">
      <c r="A151" s="7" t="s">
        <v>304</v>
      </c>
      <c r="B151" s="1" t="s">
        <v>64</v>
      </c>
      <c r="C151" s="1" t="s">
        <v>67</v>
      </c>
      <c r="D151" s="9" t="s">
        <v>10</v>
      </c>
    </row>
    <row r="152" spans="1:4" ht="15.75">
      <c r="A152" s="7" t="s">
        <v>305</v>
      </c>
      <c r="B152" s="1" t="s">
        <v>108</v>
      </c>
      <c r="C152" s="1" t="s">
        <v>73</v>
      </c>
      <c r="D152" s="9">
        <f>E149/E2</f>
        <v>0.956448</v>
      </c>
    </row>
    <row r="153" spans="1:7" ht="31.5">
      <c r="A153" s="7" t="s">
        <v>306</v>
      </c>
      <c r="B153" s="1" t="s">
        <v>106</v>
      </c>
      <c r="C153" s="1" t="s">
        <v>67</v>
      </c>
      <c r="D153" s="1" t="s">
        <v>202</v>
      </c>
      <c r="E153" s="2">
        <f>F153</f>
        <v>13212.42846</v>
      </c>
      <c r="F153" s="12">
        <f>'[5]ГУК 2019'!$EO$34*12*E2</f>
        <v>13212.42846</v>
      </c>
      <c r="G153" s="2">
        <v>1620.44</v>
      </c>
    </row>
    <row r="154" spans="1:6" ht="15.75">
      <c r="A154" s="7" t="s">
        <v>307</v>
      </c>
      <c r="B154" s="1" t="s">
        <v>107</v>
      </c>
      <c r="C154" s="1" t="s">
        <v>67</v>
      </c>
      <c r="D154" s="1" t="s">
        <v>24</v>
      </c>
      <c r="F154" s="11"/>
    </row>
    <row r="155" spans="1:4" ht="15.75">
      <c r="A155" s="7" t="s">
        <v>308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309</v>
      </c>
      <c r="B156" s="1" t="s">
        <v>108</v>
      </c>
      <c r="C156" s="1" t="s">
        <v>73</v>
      </c>
      <c r="D156" s="9">
        <f>E153/E2</f>
        <v>3.463284</v>
      </c>
    </row>
    <row r="157" spans="1:4" ht="47.25">
      <c r="A157" s="19" t="s">
        <v>310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311</v>
      </c>
      <c r="B158" s="1" t="s">
        <v>105</v>
      </c>
      <c r="C158" s="1" t="s">
        <v>73</v>
      </c>
      <c r="D158" s="8">
        <f>E159+E163+E171+E175+E179+E183+E187+E191+E195+E167</f>
        <v>63293.035780000006</v>
      </c>
    </row>
    <row r="159" spans="1:6" ht="31.5" customHeight="1" hidden="1">
      <c r="A159" s="7" t="s">
        <v>312</v>
      </c>
      <c r="B159" s="1" t="s">
        <v>106</v>
      </c>
      <c r="C159" s="1" t="s">
        <v>67</v>
      </c>
      <c r="D159" s="1" t="s">
        <v>39</v>
      </c>
      <c r="E159" s="2">
        <v>0</v>
      </c>
      <c r="F159" s="18">
        <v>1</v>
      </c>
    </row>
    <row r="160" spans="1:4" ht="15.75" customHeight="1" hidden="1">
      <c r="A160" s="7" t="s">
        <v>313</v>
      </c>
      <c r="B160" s="1" t="s">
        <v>107</v>
      </c>
      <c r="C160" s="1" t="s">
        <v>67</v>
      </c>
      <c r="D160" s="1" t="s">
        <v>40</v>
      </c>
    </row>
    <row r="161" spans="1:4" ht="15.75" customHeight="1" hidden="1">
      <c r="A161" s="7" t="s">
        <v>314</v>
      </c>
      <c r="B161" s="1" t="s">
        <v>64</v>
      </c>
      <c r="C161" s="1" t="s">
        <v>67</v>
      </c>
      <c r="D161" s="1" t="s">
        <v>20</v>
      </c>
    </row>
    <row r="162" spans="1:4" ht="15.75" customHeight="1" hidden="1">
      <c r="A162" s="7" t="s">
        <v>315</v>
      </c>
      <c r="B162" s="1" t="s">
        <v>108</v>
      </c>
      <c r="C162" s="1" t="s">
        <v>73</v>
      </c>
      <c r="D162" s="9">
        <v>251.9</v>
      </c>
    </row>
    <row r="163" spans="1:6" ht="31.5">
      <c r="A163" s="7" t="s">
        <v>316</v>
      </c>
      <c r="B163" s="1" t="s">
        <v>106</v>
      </c>
      <c r="C163" s="1" t="s">
        <v>67</v>
      </c>
      <c r="D163" s="1" t="s">
        <v>41</v>
      </c>
      <c r="E163" s="2">
        <v>6143.15</v>
      </c>
      <c r="F163" s="18">
        <f>'[5]ГУК 2019'!$EO$30*12*E2</f>
        <v>5086.29534</v>
      </c>
    </row>
    <row r="164" spans="1:4" ht="15.75">
      <c r="A164" s="7" t="s">
        <v>317</v>
      </c>
      <c r="B164" s="1" t="s">
        <v>107</v>
      </c>
      <c r="C164" s="1" t="s">
        <v>67</v>
      </c>
      <c r="D164" s="1" t="s">
        <v>24</v>
      </c>
    </row>
    <row r="165" spans="1:4" ht="15.75">
      <c r="A165" s="7" t="s">
        <v>318</v>
      </c>
      <c r="B165" s="1" t="s">
        <v>64</v>
      </c>
      <c r="C165" s="1" t="s">
        <v>67</v>
      </c>
      <c r="D165" s="1" t="s">
        <v>10</v>
      </c>
    </row>
    <row r="166" spans="1:4" ht="15.75">
      <c r="A166" s="7" t="s">
        <v>319</v>
      </c>
      <c r="B166" s="1" t="s">
        <v>108</v>
      </c>
      <c r="C166" s="1" t="s">
        <v>73</v>
      </c>
      <c r="D166" s="9">
        <f>E163/E2</f>
        <v>1.6102621231979029</v>
      </c>
    </row>
    <row r="167" spans="1:7" ht="31.5">
      <c r="A167" s="7" t="s">
        <v>320</v>
      </c>
      <c r="B167" s="1" t="s">
        <v>106</v>
      </c>
      <c r="C167" s="1" t="s">
        <v>67</v>
      </c>
      <c r="D167" s="1" t="s">
        <v>39</v>
      </c>
      <c r="E167" s="2">
        <f>2148.426</f>
        <v>2148.426</v>
      </c>
      <c r="F167" s="18">
        <v>1</v>
      </c>
      <c r="G167" s="18">
        <f>'[2]гук(2016)'!$EO$39*12*E2</f>
        <v>3022.80762</v>
      </c>
    </row>
    <row r="168" spans="1:4" ht="15.75">
      <c r="A168" s="7" t="s">
        <v>321</v>
      </c>
      <c r="B168" s="1" t="s">
        <v>107</v>
      </c>
      <c r="C168" s="1" t="s">
        <v>67</v>
      </c>
      <c r="D168" s="1" t="s">
        <v>40</v>
      </c>
    </row>
    <row r="169" spans="1:4" ht="15.75">
      <c r="A169" s="7" t="s">
        <v>322</v>
      </c>
      <c r="B169" s="1" t="s">
        <v>64</v>
      </c>
      <c r="C169" s="1" t="s">
        <v>67</v>
      </c>
      <c r="D169" s="1" t="s">
        <v>20</v>
      </c>
    </row>
    <row r="170" spans="1:4" ht="15.75">
      <c r="A170" s="7" t="s">
        <v>323</v>
      </c>
      <c r="B170" s="1" t="s">
        <v>108</v>
      </c>
      <c r="C170" s="1" t="s">
        <v>73</v>
      </c>
      <c r="D170" s="9">
        <f>E167</f>
        <v>2148.426</v>
      </c>
    </row>
    <row r="171" spans="1:7" ht="31.5">
      <c r="A171" s="7" t="s">
        <v>324</v>
      </c>
      <c r="B171" s="1" t="s">
        <v>106</v>
      </c>
      <c r="C171" s="1" t="s">
        <v>67</v>
      </c>
      <c r="D171" s="1" t="s">
        <v>42</v>
      </c>
      <c r="E171" s="2">
        <f>F171</f>
        <v>3304.44618</v>
      </c>
      <c r="F171" s="18">
        <f>'[5]ГУК 2019'!$EO$27*12*E2</f>
        <v>3304.44618</v>
      </c>
      <c r="G171" s="2">
        <v>0</v>
      </c>
    </row>
    <row r="172" spans="1:4" ht="15.75">
      <c r="A172" s="7" t="s">
        <v>325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326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327</v>
      </c>
      <c r="B174" s="1" t="s">
        <v>108</v>
      </c>
      <c r="C174" s="1" t="s">
        <v>73</v>
      </c>
      <c r="D174" s="9">
        <f>E171/E2</f>
        <v>0.8661719999999999</v>
      </c>
    </row>
    <row r="175" spans="1:7" ht="31.5">
      <c r="A175" s="7" t="s">
        <v>328</v>
      </c>
      <c r="B175" s="1" t="s">
        <v>106</v>
      </c>
      <c r="C175" s="1" t="s">
        <v>67</v>
      </c>
      <c r="D175" s="1" t="s">
        <v>43</v>
      </c>
      <c r="E175" s="2">
        <f>F175</f>
        <v>14605.05606</v>
      </c>
      <c r="F175" s="18">
        <f>'[5]ГУК 2019'!$EO$21*12*E2</f>
        <v>14605.05606</v>
      </c>
      <c r="G175" s="2">
        <v>4065.34</v>
      </c>
    </row>
    <row r="176" spans="1:4" ht="15.75">
      <c r="A176" s="7" t="s">
        <v>329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330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331</v>
      </c>
      <c r="B178" s="1" t="s">
        <v>108</v>
      </c>
      <c r="C178" s="1" t="s">
        <v>73</v>
      </c>
      <c r="D178" s="9">
        <f>E175/E2</f>
        <v>3.8283240000000003</v>
      </c>
    </row>
    <row r="179" spans="1:7" ht="31.5">
      <c r="A179" s="7" t="s">
        <v>332</v>
      </c>
      <c r="B179" s="1" t="s">
        <v>106</v>
      </c>
      <c r="C179" s="1" t="s">
        <v>67</v>
      </c>
      <c r="D179" s="1" t="s">
        <v>195</v>
      </c>
      <c r="E179" s="2">
        <f>F179</f>
        <v>7991.6772599999995</v>
      </c>
      <c r="F179" s="18">
        <f>'[5]ГУК 2019'!$EO$20*12*E2</f>
        <v>7991.6772599999995</v>
      </c>
      <c r="G179" s="2">
        <v>1781.97</v>
      </c>
    </row>
    <row r="180" spans="1:4" ht="15.75">
      <c r="A180" s="7" t="s">
        <v>333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334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335</v>
      </c>
      <c r="B182" s="1" t="s">
        <v>108</v>
      </c>
      <c r="C182" s="1" t="s">
        <v>73</v>
      </c>
      <c r="D182" s="9">
        <f>E179/E2</f>
        <v>2.094804</v>
      </c>
    </row>
    <row r="183" spans="1:7" ht="31.5">
      <c r="A183" s="7" t="s">
        <v>336</v>
      </c>
      <c r="B183" s="1" t="s">
        <v>106</v>
      </c>
      <c r="C183" s="1" t="s">
        <v>67</v>
      </c>
      <c r="D183" s="1" t="s">
        <v>44</v>
      </c>
      <c r="E183" s="2">
        <f>F183</f>
        <v>2627.90934</v>
      </c>
      <c r="F183" s="18">
        <f>'[5]ГУК 2019'!$EO$29*12*E2</f>
        <v>2627.90934</v>
      </c>
      <c r="G183" s="2">
        <v>0</v>
      </c>
    </row>
    <row r="184" spans="1:4" ht="15.75">
      <c r="A184" s="7" t="s">
        <v>337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338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339</v>
      </c>
      <c r="B186" s="1" t="s">
        <v>108</v>
      </c>
      <c r="C186" s="1" t="s">
        <v>73</v>
      </c>
      <c r="D186" s="9">
        <f>E183/E2</f>
        <v>0.688836</v>
      </c>
    </row>
    <row r="187" spans="1:8" ht="31.5">
      <c r="A187" s="7" t="s">
        <v>340</v>
      </c>
      <c r="B187" s="1" t="s">
        <v>106</v>
      </c>
      <c r="C187" s="1" t="s">
        <v>67</v>
      </c>
      <c r="D187" s="1" t="s">
        <v>45</v>
      </c>
      <c r="E187" s="2">
        <f>G187</f>
        <v>7193.090940000001</v>
      </c>
      <c r="F187" s="18" t="s">
        <v>203</v>
      </c>
      <c r="G187" s="18">
        <f>'[5]ГУК 2019'!$EO$28*12*E2</f>
        <v>7193.090940000001</v>
      </c>
      <c r="H187" s="2">
        <v>6079.4</v>
      </c>
    </row>
    <row r="188" spans="1:6" ht="15.75">
      <c r="A188" s="7" t="s">
        <v>341</v>
      </c>
      <c r="B188" s="1" t="s">
        <v>107</v>
      </c>
      <c r="C188" s="1" t="s">
        <v>67</v>
      </c>
      <c r="D188" s="1" t="s">
        <v>24</v>
      </c>
      <c r="F188" s="18" t="s">
        <v>10</v>
      </c>
    </row>
    <row r="189" spans="1:4" ht="15.75">
      <c r="A189" s="7" t="s">
        <v>342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343</v>
      </c>
      <c r="B190" s="1" t="s">
        <v>108</v>
      </c>
      <c r="C190" s="1" t="s">
        <v>73</v>
      </c>
      <c r="D190" s="9">
        <f>E187/E2</f>
        <v>1.8854760000000002</v>
      </c>
    </row>
    <row r="191" spans="1:6" ht="31.5">
      <c r="A191" s="7" t="s">
        <v>344</v>
      </c>
      <c r="B191" s="1" t="s">
        <v>106</v>
      </c>
      <c r="C191" s="1" t="s">
        <v>67</v>
      </c>
      <c r="D191" s="1" t="s">
        <v>46</v>
      </c>
      <c r="E191" s="2">
        <v>19279.28</v>
      </c>
      <c r="F191" s="18">
        <f>'[5]ГУК 2019'!$EO$24*12*E2</f>
        <v>1930.67994</v>
      </c>
    </row>
    <row r="192" spans="1:4" ht="15.75">
      <c r="A192" s="7" t="s">
        <v>345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346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347</v>
      </c>
      <c r="B194" s="1" t="s">
        <v>108</v>
      </c>
      <c r="C194" s="1" t="s">
        <v>73</v>
      </c>
      <c r="D194" s="9">
        <f>E191/E2</f>
        <v>5.053546526867628</v>
      </c>
    </row>
    <row r="195" spans="1:6" ht="31.5">
      <c r="A195" s="7" t="s">
        <v>348</v>
      </c>
      <c r="B195" s="1" t="s">
        <v>106</v>
      </c>
      <c r="C195" s="1" t="s">
        <v>67</v>
      </c>
      <c r="D195" s="9" t="s">
        <v>225</v>
      </c>
      <c r="E195" s="2">
        <v>0</v>
      </c>
      <c r="F195" s="18">
        <f>'[5]ГУК 2019'!$EO$11*12*E2</f>
        <v>1.64808</v>
      </c>
    </row>
    <row r="196" spans="1:4" ht="15.75">
      <c r="A196" s="7" t="s">
        <v>349</v>
      </c>
      <c r="B196" s="1" t="s">
        <v>107</v>
      </c>
      <c r="C196" s="1" t="s">
        <v>67</v>
      </c>
      <c r="D196" s="9" t="s">
        <v>24</v>
      </c>
    </row>
    <row r="197" spans="1:4" ht="15.75">
      <c r="A197" s="7" t="s">
        <v>350</v>
      </c>
      <c r="B197" s="1" t="s">
        <v>64</v>
      </c>
      <c r="C197" s="1" t="s">
        <v>67</v>
      </c>
      <c r="D197" s="9" t="s">
        <v>10</v>
      </c>
    </row>
    <row r="198" spans="1:4" ht="15.75">
      <c r="A198" s="7" t="s">
        <v>351</v>
      </c>
      <c r="B198" s="1" t="s">
        <v>108</v>
      </c>
      <c r="C198" s="1" t="s">
        <v>73</v>
      </c>
      <c r="D198" s="9">
        <f>E195/E2</f>
        <v>0</v>
      </c>
    </row>
    <row r="199" spans="1:4" ht="47.25">
      <c r="A199" s="19" t="s">
        <v>152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153</v>
      </c>
      <c r="B200" s="1" t="s">
        <v>105</v>
      </c>
      <c r="C200" s="1" t="s">
        <v>73</v>
      </c>
      <c r="D200" s="8">
        <f>E201+E205+E209+E213+E217+E221+E225+E229+E233+E237</f>
        <v>29153.831239999996</v>
      </c>
      <c r="F200" s="13"/>
    </row>
    <row r="201" spans="1:5" ht="31.5">
      <c r="A201" s="7" t="s">
        <v>154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155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156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157</v>
      </c>
      <c r="B204" s="1" t="s">
        <v>108</v>
      </c>
      <c r="C204" s="1" t="s">
        <v>73</v>
      </c>
      <c r="D204" s="1">
        <v>0</v>
      </c>
    </row>
    <row r="205" spans="1:7" ht="31.5">
      <c r="A205" s="7" t="s">
        <v>158</v>
      </c>
      <c r="B205" s="1" t="s">
        <v>106</v>
      </c>
      <c r="C205" s="1" t="s">
        <v>67</v>
      </c>
      <c r="D205" s="1" t="s">
        <v>50</v>
      </c>
      <c r="E205" s="2">
        <f>F205</f>
        <v>8523.82398</v>
      </c>
      <c r="F205" s="18">
        <f>'[5]ГУК 2019'!$EO$12*12*E2</f>
        <v>8523.82398</v>
      </c>
      <c r="G205" s="2">
        <v>0</v>
      </c>
    </row>
    <row r="206" spans="1:4" ht="15.75">
      <c r="A206" s="7" t="s">
        <v>159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160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161</v>
      </c>
      <c r="B208" s="1" t="s">
        <v>108</v>
      </c>
      <c r="C208" s="1" t="s">
        <v>73</v>
      </c>
      <c r="D208" s="9">
        <f>E205/E2</f>
        <v>2.234292</v>
      </c>
    </row>
    <row r="209" spans="1:7" ht="31.5">
      <c r="A209" s="7" t="s">
        <v>352</v>
      </c>
      <c r="B209" s="1" t="s">
        <v>106</v>
      </c>
      <c r="C209" s="1" t="s">
        <v>67</v>
      </c>
      <c r="D209" s="1" t="s">
        <v>49</v>
      </c>
      <c r="E209" s="2">
        <f>F209</f>
        <v>6573.91644</v>
      </c>
      <c r="F209" s="18">
        <f>'[5]ГУК 2019'!$EO$14*12*E2</f>
        <v>6573.91644</v>
      </c>
      <c r="G209" s="2">
        <v>1380.36</v>
      </c>
    </row>
    <row r="210" spans="1:4" ht="15.75">
      <c r="A210" s="7" t="s">
        <v>353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354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355</v>
      </c>
      <c r="B212" s="1" t="s">
        <v>108</v>
      </c>
      <c r="C212" s="1" t="s">
        <v>73</v>
      </c>
      <c r="D212" s="24">
        <f>E209/E2</f>
        <v>1.723176</v>
      </c>
    </row>
    <row r="213" spans="1:5" ht="31.5">
      <c r="A213" s="7" t="s">
        <v>356</v>
      </c>
      <c r="B213" s="1" t="s">
        <v>106</v>
      </c>
      <c r="C213" s="1" t="s">
        <v>67</v>
      </c>
      <c r="D213" s="1" t="s">
        <v>163</v>
      </c>
      <c r="E213" s="2">
        <v>0</v>
      </c>
    </row>
    <row r="214" spans="1:4" ht="15.75">
      <c r="A214" s="7" t="s">
        <v>357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358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359</v>
      </c>
      <c r="B216" s="1" t="s">
        <v>108</v>
      </c>
      <c r="C216" s="1" t="s">
        <v>73</v>
      </c>
      <c r="D216" s="1">
        <v>0</v>
      </c>
    </row>
    <row r="217" spans="1:6" ht="31.5">
      <c r="A217" s="7" t="s">
        <v>360</v>
      </c>
      <c r="B217" s="1" t="s">
        <v>106</v>
      </c>
      <c r="C217" s="1" t="s">
        <v>67</v>
      </c>
      <c r="D217" s="1" t="s">
        <v>209</v>
      </c>
      <c r="E217" s="2">
        <f>3907.26+5000</f>
        <v>8907.26</v>
      </c>
      <c r="F217" s="18">
        <f>'[5]ГУК 2019'!$EO$10*12*E2</f>
        <v>3080.2615199999996</v>
      </c>
    </row>
    <row r="218" spans="1:4" ht="15.75">
      <c r="A218" s="7" t="s">
        <v>361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362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363</v>
      </c>
      <c r="B220" s="1" t="s">
        <v>108</v>
      </c>
      <c r="C220" s="1" t="s">
        <v>73</v>
      </c>
      <c r="D220" s="9">
        <f>E217/E2+E218/E2</f>
        <v>2.3347994757536044</v>
      </c>
    </row>
    <row r="221" spans="1:5" ht="31.5">
      <c r="A221" s="7" t="s">
        <v>364</v>
      </c>
      <c r="B221" s="1" t="s">
        <v>106</v>
      </c>
      <c r="C221" s="1" t="s">
        <v>67</v>
      </c>
      <c r="D221" s="1" t="s">
        <v>1</v>
      </c>
      <c r="E221" s="2">
        <v>0</v>
      </c>
    </row>
    <row r="222" spans="1:4" ht="15.75">
      <c r="A222" s="7" t="s">
        <v>365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366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367</v>
      </c>
      <c r="B224" s="1" t="s">
        <v>108</v>
      </c>
      <c r="C224" s="1" t="s">
        <v>73</v>
      </c>
      <c r="D224" s="9">
        <f>E221/E2</f>
        <v>0</v>
      </c>
    </row>
    <row r="225" spans="1:7" ht="31.5">
      <c r="A225" s="7" t="s">
        <v>368</v>
      </c>
      <c r="B225" s="1" t="s">
        <v>106</v>
      </c>
      <c r="C225" s="1" t="s">
        <v>67</v>
      </c>
      <c r="D225" s="1" t="s">
        <v>0</v>
      </c>
      <c r="E225" s="2">
        <f>F225</f>
        <v>735.5472600000002</v>
      </c>
      <c r="F225" s="18">
        <f>'[5]ГУК 2019'!$EO$17*12*E2</f>
        <v>735.5472600000002</v>
      </c>
      <c r="G225" s="2">
        <v>0</v>
      </c>
    </row>
    <row r="226" spans="1:4" ht="15.75">
      <c r="A226" s="7" t="s">
        <v>369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370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371</v>
      </c>
      <c r="B228" s="1" t="s">
        <v>108</v>
      </c>
      <c r="C228" s="1" t="s">
        <v>73</v>
      </c>
      <c r="D228" s="9">
        <f>E225/E2</f>
        <v>0.19280400000000003</v>
      </c>
    </row>
    <row r="229" spans="1:6" ht="31.5">
      <c r="A229" s="7" t="s">
        <v>372</v>
      </c>
      <c r="B229" s="1" t="s">
        <v>106</v>
      </c>
      <c r="C229" s="1" t="s">
        <v>67</v>
      </c>
      <c r="D229" s="1" t="s">
        <v>51</v>
      </c>
      <c r="E229" s="2">
        <v>0</v>
      </c>
      <c r="F229" s="18">
        <f>'[5]ГУК 2019'!$EO$15*12*E2</f>
        <v>16015.53786</v>
      </c>
    </row>
    <row r="230" spans="1:4" ht="15.75">
      <c r="A230" s="7" t="s">
        <v>373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374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375</v>
      </c>
      <c r="B232" s="1" t="s">
        <v>108</v>
      </c>
      <c r="C232" s="1" t="s">
        <v>73</v>
      </c>
      <c r="D232" s="9">
        <f>E229/E2</f>
        <v>0</v>
      </c>
    </row>
    <row r="233" spans="1:7" ht="31.5">
      <c r="A233" s="7" t="s">
        <v>376</v>
      </c>
      <c r="B233" s="1" t="s">
        <v>106</v>
      </c>
      <c r="C233" s="1" t="s">
        <v>67</v>
      </c>
      <c r="D233" s="1" t="s">
        <v>52</v>
      </c>
      <c r="E233" s="2">
        <f>F233</f>
        <v>4413.28356</v>
      </c>
      <c r="F233" s="18">
        <f>'[5]ГУК 2019'!$EO$18*12*E2</f>
        <v>4413.28356</v>
      </c>
      <c r="G233" s="2">
        <v>0</v>
      </c>
    </row>
    <row r="234" spans="1:4" ht="15.75">
      <c r="A234" s="7" t="s">
        <v>377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378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379</v>
      </c>
      <c r="B236" s="1" t="s">
        <v>108</v>
      </c>
      <c r="C236" s="1" t="s">
        <v>73</v>
      </c>
      <c r="D236" s="9">
        <f>E233/E2</f>
        <v>1.1568239999999999</v>
      </c>
    </row>
    <row r="237" spans="1:6" ht="31.5">
      <c r="A237" s="7" t="s">
        <v>380</v>
      </c>
      <c r="B237" s="1" t="s">
        <v>106</v>
      </c>
      <c r="C237" s="1" t="s">
        <v>67</v>
      </c>
      <c r="D237" s="1" t="s">
        <v>53</v>
      </c>
      <c r="E237" s="2">
        <v>0</v>
      </c>
      <c r="F237" s="18" t="s">
        <v>204</v>
      </c>
    </row>
    <row r="238" spans="1:4" ht="15.75">
      <c r="A238" s="7" t="s">
        <v>381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382</v>
      </c>
      <c r="B239" s="1" t="s">
        <v>64</v>
      </c>
      <c r="C239" s="1" t="s">
        <v>67</v>
      </c>
      <c r="D239" s="1" t="s">
        <v>196</v>
      </c>
    </row>
    <row r="240" spans="1:4" ht="15.75">
      <c r="A240" s="7" t="s">
        <v>383</v>
      </c>
      <c r="B240" s="1" t="s">
        <v>108</v>
      </c>
      <c r="C240" s="1" t="s">
        <v>73</v>
      </c>
      <c r="D240" s="9">
        <f>E237/E2</f>
        <v>0</v>
      </c>
    </row>
    <row r="241" spans="1:4" ht="15.75">
      <c r="A241" s="7"/>
      <c r="B241" s="4" t="s">
        <v>162</v>
      </c>
      <c r="C241" s="1" t="s">
        <v>73</v>
      </c>
      <c r="D241" s="14">
        <f>SUM(D28,D34,D60,D66,D72,D78,D84,D90,D100,D158,D200)</f>
        <v>445679.40858000005</v>
      </c>
    </row>
    <row r="242" spans="1:4" ht="15.75">
      <c r="A242" s="22" t="s">
        <v>164</v>
      </c>
      <c r="B242" s="22"/>
      <c r="C242" s="22"/>
      <c r="D242" s="22"/>
    </row>
    <row r="243" spans="1:4" ht="15.75">
      <c r="A243" s="7" t="s">
        <v>165</v>
      </c>
      <c r="B243" s="1" t="s">
        <v>166</v>
      </c>
      <c r="C243" s="1" t="s">
        <v>167</v>
      </c>
      <c r="D243" s="25">
        <f>'[1]2018 Управл'!$AA$31</f>
        <v>4</v>
      </c>
    </row>
    <row r="244" spans="1:4" ht="15.75">
      <c r="A244" s="7" t="s">
        <v>168</v>
      </c>
      <c r="B244" s="1" t="s">
        <v>169</v>
      </c>
      <c r="C244" s="1" t="s">
        <v>167</v>
      </c>
      <c r="D244" s="25">
        <f>'[1]2018 Управл'!$AB$31</f>
        <v>4</v>
      </c>
    </row>
    <row r="245" spans="1:4" ht="15.75">
      <c r="A245" s="7" t="s">
        <v>170</v>
      </c>
      <c r="B245" s="1" t="s">
        <v>171</v>
      </c>
      <c r="C245" s="1" t="s">
        <v>167</v>
      </c>
      <c r="D245" s="1">
        <v>0</v>
      </c>
    </row>
    <row r="246" spans="1:4" ht="15.75">
      <c r="A246" s="7" t="s">
        <v>172</v>
      </c>
      <c r="B246" s="1" t="s">
        <v>173</v>
      </c>
      <c r="C246" s="1" t="s">
        <v>73</v>
      </c>
      <c r="D246" s="20">
        <v>-7847.76</v>
      </c>
    </row>
    <row r="247" spans="1:4" ht="15.75">
      <c r="A247" s="22" t="s">
        <v>174</v>
      </c>
      <c r="B247" s="22"/>
      <c r="C247" s="22"/>
      <c r="D247" s="22"/>
    </row>
    <row r="248" spans="1:4" ht="15.75">
      <c r="A248" s="7" t="s">
        <v>175</v>
      </c>
      <c r="B248" s="1" t="s">
        <v>72</v>
      </c>
      <c r="C248" s="1" t="s">
        <v>73</v>
      </c>
      <c r="D248" s="1">
        <v>0</v>
      </c>
    </row>
    <row r="249" spans="1:4" ht="15.75">
      <c r="A249" s="7" t="s">
        <v>176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177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178</v>
      </c>
      <c r="B251" s="1" t="s">
        <v>99</v>
      </c>
      <c r="C251" s="1" t="s">
        <v>73</v>
      </c>
      <c r="D251" s="1">
        <v>0</v>
      </c>
    </row>
    <row r="252" spans="1:4" ht="15.75">
      <c r="A252" s="7" t="s">
        <v>179</v>
      </c>
      <c r="B252" s="1" t="s">
        <v>180</v>
      </c>
      <c r="C252" s="1" t="s">
        <v>73</v>
      </c>
      <c r="D252" s="1">
        <v>0</v>
      </c>
    </row>
    <row r="253" spans="1:4" ht="15.75">
      <c r="A253" s="7" t="s">
        <v>181</v>
      </c>
      <c r="B253" s="1" t="s">
        <v>101</v>
      </c>
      <c r="C253" s="1" t="s">
        <v>73</v>
      </c>
      <c r="D253" s="1">
        <v>0</v>
      </c>
    </row>
    <row r="254" spans="1:4" ht="15.75">
      <c r="A254" s="22" t="s">
        <v>182</v>
      </c>
      <c r="B254" s="22"/>
      <c r="C254" s="22"/>
      <c r="D254" s="22"/>
    </row>
    <row r="255" spans="1:4" ht="15.75">
      <c r="A255" s="7" t="s">
        <v>183</v>
      </c>
      <c r="B255" s="1" t="s">
        <v>166</v>
      </c>
      <c r="C255" s="1" t="s">
        <v>167</v>
      </c>
      <c r="D255" s="1">
        <v>0</v>
      </c>
    </row>
    <row r="256" spans="1:4" ht="15.75">
      <c r="A256" s="7" t="s">
        <v>184</v>
      </c>
      <c r="B256" s="1" t="s">
        <v>169</v>
      </c>
      <c r="C256" s="1" t="s">
        <v>167</v>
      </c>
      <c r="D256" s="1">
        <v>0</v>
      </c>
    </row>
    <row r="257" spans="1:4" ht="15.75">
      <c r="A257" s="7" t="s">
        <v>185</v>
      </c>
      <c r="B257" s="1" t="s">
        <v>186</v>
      </c>
      <c r="C257" s="1" t="s">
        <v>167</v>
      </c>
      <c r="D257" s="1">
        <v>0</v>
      </c>
    </row>
    <row r="258" spans="1:4" ht="15.75">
      <c r="A258" s="7" t="s">
        <v>187</v>
      </c>
      <c r="B258" s="1" t="s">
        <v>173</v>
      </c>
      <c r="C258" s="1" t="s">
        <v>73</v>
      </c>
      <c r="D258" s="1">
        <v>0</v>
      </c>
    </row>
    <row r="259" spans="1:4" ht="15.75">
      <c r="A259" s="22" t="s">
        <v>188</v>
      </c>
      <c r="B259" s="22"/>
      <c r="C259" s="22"/>
      <c r="D259" s="22"/>
    </row>
    <row r="260" spans="1:4" ht="15" customHeight="1">
      <c r="A260" s="7" t="s">
        <v>189</v>
      </c>
      <c r="B260" s="1" t="s">
        <v>190</v>
      </c>
      <c r="C260" s="1" t="s">
        <v>167</v>
      </c>
      <c r="D260" s="1">
        <v>17</v>
      </c>
    </row>
    <row r="261" spans="1:4" ht="15.75">
      <c r="A261" s="7" t="s">
        <v>191</v>
      </c>
      <c r="B261" s="1" t="s">
        <v>192</v>
      </c>
      <c r="C261" s="1" t="s">
        <v>167</v>
      </c>
      <c r="D261" s="1">
        <v>4</v>
      </c>
    </row>
    <row r="262" spans="1:4" ht="31.5">
      <c r="A262" s="7" t="s">
        <v>193</v>
      </c>
      <c r="B262" s="1" t="s">
        <v>194</v>
      </c>
      <c r="C262" s="1" t="s">
        <v>73</v>
      </c>
      <c r="D262" s="8">
        <v>20300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2" manualBreakCount="2">
    <brk id="70" max="3" man="1"/>
    <brk id="13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2020-03-20T12:25:47Z</cp:lastPrinted>
  <dcterms:created xsi:type="dcterms:W3CDTF">2010-07-19T21:32:50Z</dcterms:created>
  <dcterms:modified xsi:type="dcterms:W3CDTF">2021-03-22T12:32:22Z</dcterms:modified>
  <cp:category/>
  <cp:version/>
  <cp:contentType/>
  <cp:contentStatus/>
</cp:coreProperties>
</file>