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<sst xmlns="http://schemas.openxmlformats.org/spreadsheetml/2006/main" count="963" uniqueCount="394">
  <si>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</si>
  <si>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</si>
  <si>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</si>
  <si>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</si>
  <si>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</si>
  <si>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</si>
  <si>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</si>
  <si>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</si>
  <si>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</si>
  <si>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</si>
  <si>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</si>
  <si>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</si>
  <si>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</si>
  <si>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</si>
  <si>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</si>
  <si>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</si>
  <si>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</si>
  <si>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</si>
  <si>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</si>
  <si>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</si>
  <si>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</si>
  <si>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</si>
  <si>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</si>
  <si>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</si>
  <si>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</si>
  <si>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</si>
  <si>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</si>
  <si>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</si>
  <si>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</si>
  <si>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</si>
  <si>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</si>
  <si>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</si>
  <si>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</si>
  <si>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</si>
  <si>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</si>
  <si>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</si>
  <si>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</si>
  <si>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</si>
  <si>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</si>
  <si>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</si>
  <si>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</si>
  <si>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</si>
  <si>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</si>
  <si>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</si>
  <si>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</si>
  <si>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</si>
  <si>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</si>
  <si>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</si>
  <si>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</si>
  <si>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</si>
  <si>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</si>
  <si>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</si>
  <si>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</si>
  <si>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</si>
  <si>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</si>
  <si>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</si>
  <si>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</si>
  <si>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</si>
  <si>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</si>
  <si>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</si>
  <si>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</si>
  <si>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</si>
  <si>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</si>
  <si>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</si>
  <si>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</si>
  <si>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</si>
  <si>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</si>
  <si>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</si>
  <si>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</si>
  <si>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</si>
  <si>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</si>
  <si>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</si>
  <si>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</si>
  <si>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</si>
  <si>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</si>
  <si>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</si>
  <si>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</si>
  <si>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</si>
  <si>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</si>
  <si>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</si>
  <si>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</si>
  <si>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</si>
  <si>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</si>
  <si>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</si>
  <si>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</si>
  <si>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</si>
  <si>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</si>
  <si>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</si>
  <si>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</si>
  <si>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</si>
  <si>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</si>
  <si>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</si>
  <si>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</si>
  <si>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</si>
  <si>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</si>
  <si>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</si>
  <si>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</si>
  <si>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</si>
  <si>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</si>
  <si>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</si>
  <si>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</si>
  <si>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</si>
  <si>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</si>
  <si>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</si>
  <si>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</si>
  <si>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</si>
  <si>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</si>
  <si>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</si>
  <si>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</si>
  <si>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</si>
  <si>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</si>
  <si>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</si>
  <si>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</si>
  <si>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</si>
  <si>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</si>
  <si>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</si>
  <si>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</si>
  <si>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</si>
  <si>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</si>
  <si>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</si>
  <si>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</si>
  <si>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</si>
  <si>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</si>
  <si>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</si>
  <si>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</si>
  <si>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</si>
  <si>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</si>
  <si>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</si>
  <si>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</si>
  <si>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</si>
  <si>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</si>
  <si>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</si>
  <si>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</si>
  <si>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</si>
  <si>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</si>
  <si>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</si>
  <si>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</si>
  <si>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</si>
  <si>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</si>
  <si>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</si>
  <si>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</si>
  <si>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</si>
  <si>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</si>
  <si>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</si>
  <si>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</si>
  <si>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</si>
  <si>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</si>
  <si>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</si>
  <si>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</si>
  <si>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</si>
  <si>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</si>
  <si>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</si>
  <si>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</si>
  <si>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</si>
  <si>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</si>
  <si>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</si>
  <si>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</si>
  <si>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</si>
  <si>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</si>
  <si>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</si>
  <si>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</si>
  <si>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</si>
  <si>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</si>
  <si>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</si>
  <si>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</si>
  <si>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</si>
  <si>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</si>
  <si>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</si>
  <si>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</si>
  <si>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</si>
  <si>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</si>
  <si>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</si>
  <si>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</si>
  <si>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</si>
  <si>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</si>
  <si>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</si>
  <si>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</si>
  <si>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</si>
  <si>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</si>
  <si>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</si>
  <si>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</si>
  <si>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</si>
  <si>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</si>
  <si>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</si>
  <si>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</si>
  <si>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</si>
  <si>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</si>
  <si>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</si>
  <si>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</si>
  <si>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</si>
  <si>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</si>
  <si>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</si>
  <si>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</si>
  <si>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</si>
  <si>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</si>
  <si>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</si>
  <si>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</si>
  <si>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</si>
  <si>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</si>
  <si>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</si>
  <si>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</si>
  <si>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</si>
  <si>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</si>
  <si>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</si>
  <si>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</si>
  <si>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</si>
  <si>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</si>
  <si>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</si>
  <si>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</si>
  <si>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</si>
  <si>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</si>
  <si>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</si>
  <si>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</si>
  <si>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</si>
  <si>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</si>
  <si>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</si>
  <si>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</si>
  <si>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</si>
  <si>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</si>
  <si>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</si>
  <si>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</si>
  <si>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</si>
  <si>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</si>
  <si>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</si>
  <si>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</si>
  <si>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</si>
  <si>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</si>
  <si>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</si>
  <si>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Ремонт внутридомовых сетей холодного  водоснабжения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</si>
  <si>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</si>
  <si>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2020 год по дому № 14  ул. Желябова                                                   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</si>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</sst>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1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V38">
            <v>0.120802</v>
          </cell>
        </row>
        <row r="39">
          <cell r="EV39">
            <v>0.085997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V4">
            <v>2929.18</v>
          </cell>
        </row>
        <row r="38">
          <cell r="EV38">
            <v>0.120802</v>
          </cell>
        </row>
        <row r="42">
          <cell r="EV42">
            <v>0.140477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V123">
            <v>160017.72898464</v>
          </cell>
        </row>
        <row r="124">
          <cell r="EV124">
            <v>183834.31744536</v>
          </cell>
        </row>
        <row r="125">
          <cell r="EV125">
            <v>43073.006064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-334629.65410312</v>
          </cell>
        </row>
        <row r="25">
          <cell r="D25">
            <v>141670.43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="90" zoomScaleSheetLayoutView="90" zoomScalePageLayoutView="0" workbookViewId="0" topLeftCell="A1">
      <selection activeCell="B244" sqref="B244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195</v>
      </c>
    </row>
    <row r="2" spans="1:22" s="6" customFormat="1" ht="33.75" customHeight="1">
      <c r="A2" s="23" t="s">
        <v>230</v>
      </c>
      <c r="B2" s="23"/>
      <c r="C2" s="23"/>
      <c r="D2" s="23"/>
      <c r="E2" s="2">
        <v>2929.18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231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232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233</v>
      </c>
    </row>
    <row r="8" spans="1:4" ht="42.75" customHeight="1">
      <c r="A8" s="22" t="s">
        <v>102</v>
      </c>
      <c r="B8" s="22"/>
      <c r="C8" s="22"/>
      <c r="D8" s="22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0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-334629.65410312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141670.43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386925.052494</v>
      </c>
    </row>
    <row r="13" spans="1:4" ht="15.75">
      <c r="A13" s="7" t="s">
        <v>93</v>
      </c>
      <c r="B13" s="17" t="s">
        <v>78</v>
      </c>
      <c r="C13" s="1" t="s">
        <v>72</v>
      </c>
      <c r="D13" s="8">
        <f>'[3]ГУК 2019'!$EV$124</f>
        <v>183834.31744536</v>
      </c>
    </row>
    <row r="14" spans="1:4" ht="15.75">
      <c r="A14" s="7" t="s">
        <v>94</v>
      </c>
      <c r="B14" s="17" t="s">
        <v>79</v>
      </c>
      <c r="C14" s="1" t="s">
        <v>72</v>
      </c>
      <c r="D14" s="8">
        <f>'[3]ГУК 2019'!$EV$123</f>
        <v>160017.72898464</v>
      </c>
    </row>
    <row r="15" spans="1:4" ht="15.75">
      <c r="A15" s="7" t="s">
        <v>95</v>
      </c>
      <c r="B15" s="17" t="s">
        <v>80</v>
      </c>
      <c r="C15" s="1" t="s">
        <v>72</v>
      </c>
      <c r="D15" s="8">
        <f>'[3]ГУК 2019'!$EV$125</f>
        <v>43073.006064</v>
      </c>
    </row>
    <row r="16" spans="1:5" ht="15.75">
      <c r="A16" s="17" t="s">
        <v>81</v>
      </c>
      <c r="B16" s="17" t="s">
        <v>82</v>
      </c>
      <c r="C16" s="17" t="s">
        <v>72</v>
      </c>
      <c r="D16" s="18">
        <f>D17</f>
        <v>313294.002494</v>
      </c>
      <c r="E16" s="2">
        <v>342310.28</v>
      </c>
    </row>
    <row r="17" spans="1:4" ht="31.5">
      <c r="A17" s="17" t="s">
        <v>58</v>
      </c>
      <c r="B17" s="17" t="s">
        <v>96</v>
      </c>
      <c r="C17" s="17" t="s">
        <v>72</v>
      </c>
      <c r="D17" s="18">
        <f>D12-D25+D254+D270</f>
        <v>313294.002494</v>
      </c>
    </row>
    <row r="18" spans="1:4" ht="31.5">
      <c r="A18" s="17" t="s">
        <v>83</v>
      </c>
      <c r="B18" s="17" t="s">
        <v>97</v>
      </c>
      <c r="C18" s="17" t="s">
        <v>72</v>
      </c>
      <c r="D18" s="18">
        <v>0</v>
      </c>
    </row>
    <row r="19" spans="1:4" ht="15.75">
      <c r="A19" s="17" t="s">
        <v>59</v>
      </c>
      <c r="B19" s="17" t="s">
        <v>84</v>
      </c>
      <c r="C19" s="17" t="s">
        <v>72</v>
      </c>
      <c r="D19" s="18">
        <v>0</v>
      </c>
    </row>
    <row r="20" spans="1:4" ht="15.75">
      <c r="A20" s="17" t="s">
        <v>60</v>
      </c>
      <c r="B20" s="17" t="s">
        <v>85</v>
      </c>
      <c r="C20" s="17" t="s">
        <v>72</v>
      </c>
      <c r="D20" s="18">
        <v>0</v>
      </c>
    </row>
    <row r="21" spans="1:4" ht="15.75">
      <c r="A21" s="17" t="s">
        <v>86</v>
      </c>
      <c r="B21" s="17" t="s">
        <v>87</v>
      </c>
      <c r="C21" s="17" t="s">
        <v>72</v>
      </c>
      <c r="D21" s="18">
        <v>0</v>
      </c>
    </row>
    <row r="22" spans="1:4" ht="15.75">
      <c r="A22" s="17" t="s">
        <v>88</v>
      </c>
      <c r="B22" s="17" t="s">
        <v>89</v>
      </c>
      <c r="C22" s="17" t="s">
        <v>72</v>
      </c>
      <c r="D22" s="18">
        <f>D16+D10+D9</f>
        <v>-21335.65160911996</v>
      </c>
    </row>
    <row r="23" spans="1:4" ht="15.75">
      <c r="A23" s="17" t="s">
        <v>90</v>
      </c>
      <c r="B23" s="17" t="s">
        <v>98</v>
      </c>
      <c r="C23" s="17" t="s">
        <v>72</v>
      </c>
      <c r="D23" s="18">
        <v>0.44</v>
      </c>
    </row>
    <row r="24" spans="1:4" ht="15.75">
      <c r="A24" s="17" t="s">
        <v>91</v>
      </c>
      <c r="B24" s="17" t="s">
        <v>99</v>
      </c>
      <c r="C24" s="17" t="s">
        <v>72</v>
      </c>
      <c r="D24" s="18">
        <f>D22-D249</f>
        <v>-564903.38726376</v>
      </c>
    </row>
    <row r="25" spans="1:4" ht="15.75">
      <c r="A25" s="17" t="s">
        <v>92</v>
      </c>
      <c r="B25" s="17" t="s">
        <v>100</v>
      </c>
      <c r="C25" s="17" t="s">
        <v>72</v>
      </c>
      <c r="D25" s="18">
        <v>139731.05</v>
      </c>
    </row>
    <row r="26" spans="1:4" ht="35.25" customHeight="1">
      <c r="A26" s="22" t="s">
        <v>101</v>
      </c>
      <c r="B26" s="22"/>
      <c r="C26" s="22"/>
      <c r="D26" s="22"/>
    </row>
    <row r="27" spans="1:22" s="6" customFormat="1" ht="31.5">
      <c r="A27" s="20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29212.5</v>
      </c>
      <c r="E28" s="2">
        <v>29212.5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9">
        <f>E28/E2</f>
        <v>9.972927577001073</v>
      </c>
    </row>
    <row r="33" spans="1:22" s="6" customFormat="1" ht="31.5">
      <c r="A33" s="20" t="s">
        <v>114</v>
      </c>
      <c r="B33" s="4" t="s">
        <v>103</v>
      </c>
      <c r="C33" s="4" t="s">
        <v>66</v>
      </c>
      <c r="D33" s="4" t="s">
        <v>11</v>
      </c>
      <c r="E33" s="2" t="s">
        <v>197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38192.57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1898.11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4">
        <f>E35/E2</f>
        <v>0.6480004642937613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196</v>
      </c>
      <c r="E39" s="2">
        <v>906.87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4">
        <f>E39/E2</f>
        <v>0.3095985907318772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9979.13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3.406799855249592</v>
      </c>
    </row>
    <row r="47" spans="1:5" ht="31.5">
      <c r="A47" s="7" t="s">
        <v>210</v>
      </c>
      <c r="B47" s="1" t="s">
        <v>105</v>
      </c>
      <c r="C47" s="1" t="s">
        <v>66</v>
      </c>
      <c r="D47" s="1" t="s">
        <v>14</v>
      </c>
      <c r="E47" s="2">
        <v>24908.16</v>
      </c>
    </row>
    <row r="48" spans="1:4" ht="15.75">
      <c r="A48" s="7" t="s">
        <v>211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212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213</v>
      </c>
      <c r="B50" s="1" t="s">
        <v>107</v>
      </c>
      <c r="C50" s="1" t="s">
        <v>72</v>
      </c>
      <c r="D50" s="24">
        <f>E47/E2</f>
        <v>8.503458305737443</v>
      </c>
    </row>
    <row r="51" spans="1:5" ht="47.25">
      <c r="A51" s="7" t="s">
        <v>214</v>
      </c>
      <c r="B51" s="1" t="s">
        <v>105</v>
      </c>
      <c r="C51" s="1" t="s">
        <v>66</v>
      </c>
      <c r="D51" s="24" t="s">
        <v>199</v>
      </c>
      <c r="E51" s="2">
        <v>500.3</v>
      </c>
    </row>
    <row r="52" spans="1:4" ht="15.75">
      <c r="A52" s="7" t="s">
        <v>215</v>
      </c>
      <c r="B52" s="1" t="s">
        <v>106</v>
      </c>
      <c r="C52" s="1" t="s">
        <v>66</v>
      </c>
      <c r="D52" s="24" t="s">
        <v>146</v>
      </c>
    </row>
    <row r="53" spans="1:4" ht="15.75">
      <c r="A53" s="7" t="s">
        <v>216</v>
      </c>
      <c r="B53" s="1" t="s">
        <v>63</v>
      </c>
      <c r="C53" s="1" t="s">
        <v>66</v>
      </c>
      <c r="D53" s="24" t="s">
        <v>10</v>
      </c>
    </row>
    <row r="54" spans="1:4" ht="15.75">
      <c r="A54" s="7" t="s">
        <v>217</v>
      </c>
      <c r="B54" s="1" t="s">
        <v>107</v>
      </c>
      <c r="C54" s="1" t="s">
        <v>72</v>
      </c>
      <c r="D54" s="24">
        <f>E51/E2</f>
        <v>0.17079865354809198</v>
      </c>
    </row>
    <row r="55" spans="1:5" ht="31.5">
      <c r="A55" s="7" t="s">
        <v>218</v>
      </c>
      <c r="B55" s="1" t="s">
        <v>105</v>
      </c>
      <c r="C55" s="1" t="s">
        <v>66</v>
      </c>
      <c r="D55" s="24" t="s">
        <v>198</v>
      </c>
      <c r="E55" s="2">
        <v>0</v>
      </c>
    </row>
    <row r="56" spans="1:4" ht="15.75">
      <c r="A56" s="7" t="s">
        <v>219</v>
      </c>
      <c r="B56" s="1" t="s">
        <v>106</v>
      </c>
      <c r="C56" s="1" t="s">
        <v>66</v>
      </c>
      <c r="D56" s="24" t="s">
        <v>146</v>
      </c>
    </row>
    <row r="57" spans="1:4" ht="15.75">
      <c r="A57" s="7" t="s">
        <v>220</v>
      </c>
      <c r="B57" s="1" t="s">
        <v>63</v>
      </c>
      <c r="C57" s="1" t="s">
        <v>66</v>
      </c>
      <c r="D57" s="24" t="s">
        <v>10</v>
      </c>
    </row>
    <row r="58" spans="1:4" ht="15.75">
      <c r="A58" s="7" t="s">
        <v>221</v>
      </c>
      <c r="B58" s="1" t="s">
        <v>107</v>
      </c>
      <c r="C58" s="1" t="s">
        <v>72</v>
      </c>
      <c r="D58" s="24">
        <f>E55/E2</f>
        <v>0</v>
      </c>
    </row>
    <row r="59" spans="1:22" s="6" customFormat="1" ht="24.75" customHeight="1">
      <c r="A59" s="20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25746.61</v>
      </c>
      <c r="E60" s="2">
        <v>25746.61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9">
        <f>E60/E2</f>
        <v>8.789698823561544</v>
      </c>
    </row>
    <row r="65" spans="1:22" s="6" customFormat="1" ht="31.5" customHeight="1">
      <c r="A65" s="20" t="s">
        <v>234</v>
      </c>
      <c r="B65" s="4" t="s">
        <v>103</v>
      </c>
      <c r="C65" s="4" t="s">
        <v>66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236</v>
      </c>
      <c r="B67" s="1" t="s">
        <v>105</v>
      </c>
      <c r="C67" s="1" t="s">
        <v>66</v>
      </c>
      <c r="D67" s="1" t="s">
        <v>226</v>
      </c>
    </row>
    <row r="68" spans="1:4" ht="15.75">
      <c r="A68" s="7" t="s">
        <v>237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238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239</v>
      </c>
      <c r="B70" s="1" t="s">
        <v>107</v>
      </c>
      <c r="C70" s="1" t="s">
        <v>72</v>
      </c>
      <c r="D70" s="24">
        <f>E65/E2</f>
        <v>0</v>
      </c>
    </row>
    <row r="71" spans="1:22" s="6" customFormat="1" ht="36" customHeight="1">
      <c r="A71" s="20" t="s">
        <v>240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104</v>
      </c>
      <c r="C72" s="1" t="s">
        <v>72</v>
      </c>
      <c r="D72" s="8">
        <f>E72</f>
        <v>43073.01</v>
      </c>
      <c r="E72" s="2">
        <v>43073.01</v>
      </c>
    </row>
    <row r="73" spans="1:4" ht="31.5">
      <c r="A73" s="7" t="s">
        <v>242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243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244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245</v>
      </c>
      <c r="B76" s="1" t="s">
        <v>107</v>
      </c>
      <c r="C76" s="1" t="s">
        <v>72</v>
      </c>
      <c r="D76" s="9">
        <f>E72/E2</f>
        <v>14.704801343720769</v>
      </c>
    </row>
    <row r="77" spans="1:22" s="6" customFormat="1" ht="31.5">
      <c r="A77" s="20" t="s">
        <v>134</v>
      </c>
      <c r="B77" s="4" t="s">
        <v>103</v>
      </c>
      <c r="C77" s="4" t="s">
        <v>66</v>
      </c>
      <c r="D77" s="4" t="s">
        <v>53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135</v>
      </c>
      <c r="B78" s="1" t="s">
        <v>104</v>
      </c>
      <c r="C78" s="1" t="s">
        <v>72</v>
      </c>
      <c r="D78" s="1">
        <f>E79</f>
        <v>6620.99</v>
      </c>
    </row>
    <row r="79" spans="1:5" ht="31.5">
      <c r="A79" s="7" t="s">
        <v>136</v>
      </c>
      <c r="B79" s="1" t="s">
        <v>105</v>
      </c>
      <c r="C79" s="1" t="s">
        <v>66</v>
      </c>
      <c r="D79" s="1" t="s">
        <v>53</v>
      </c>
      <c r="E79" s="2">
        <v>6620.99</v>
      </c>
    </row>
    <row r="80" spans="1:4" ht="15.75">
      <c r="A80" s="7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139</v>
      </c>
      <c r="B82" s="1" t="s">
        <v>107</v>
      </c>
      <c r="C82" s="1" t="s">
        <v>72</v>
      </c>
      <c r="D82" s="9">
        <f>E79/E2</f>
        <v>2.260356140626387</v>
      </c>
    </row>
    <row r="83" spans="1:22" s="6" customFormat="1" ht="31.5">
      <c r="A83" s="20" t="s">
        <v>140</v>
      </c>
      <c r="B83" s="4" t="s">
        <v>103</v>
      </c>
      <c r="C83" s="4" t="s">
        <v>66</v>
      </c>
      <c r="D83" s="4" t="s">
        <v>54</v>
      </c>
      <c r="E83" s="2">
        <v>630.39</v>
      </c>
      <c r="F83" s="5" t="s">
        <v>208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141</v>
      </c>
      <c r="B84" s="1" t="s">
        <v>104</v>
      </c>
      <c r="C84" s="1" t="s">
        <v>72</v>
      </c>
      <c r="D84" s="1">
        <f>E83</f>
        <v>630.39</v>
      </c>
      <c r="F84" s="19">
        <v>39</v>
      </c>
    </row>
    <row r="85" spans="1:4" ht="31.5">
      <c r="A85" s="7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143</v>
      </c>
      <c r="B86" s="1" t="s">
        <v>106</v>
      </c>
      <c r="C86" s="1" t="s">
        <v>66</v>
      </c>
      <c r="D86" s="1" t="s">
        <v>148</v>
      </c>
    </row>
    <row r="87" spans="1:4" ht="15.75">
      <c r="A87" s="7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145</v>
      </c>
      <c r="B88" s="1" t="s">
        <v>107</v>
      </c>
      <c r="C88" s="1" t="s">
        <v>72</v>
      </c>
      <c r="D88" s="9">
        <f>E83/F84</f>
        <v>16.163846153846155</v>
      </c>
    </row>
    <row r="89" spans="1:22" s="6" customFormat="1" ht="47.25">
      <c r="A89" s="20" t="s">
        <v>147</v>
      </c>
      <c r="B89" s="4" t="s">
        <v>103</v>
      </c>
      <c r="C89" s="4" t="s">
        <v>66</v>
      </c>
      <c r="D89" s="4" t="s">
        <v>23</v>
      </c>
      <c r="E89" s="2"/>
      <c r="F89" s="1" t="s">
        <v>209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104</v>
      </c>
      <c r="C90" s="1" t="s">
        <v>72</v>
      </c>
      <c r="D90" s="1">
        <f>E91+E95</f>
        <v>379.31</v>
      </c>
      <c r="F90" s="1">
        <v>486.3</v>
      </c>
    </row>
    <row r="91" spans="1:6" ht="31.5">
      <c r="A91" s="7" t="s">
        <v>247</v>
      </c>
      <c r="B91" s="1" t="s">
        <v>105</v>
      </c>
      <c r="C91" s="1" t="s">
        <v>66</v>
      </c>
      <c r="D91" s="1" t="s">
        <v>7</v>
      </c>
      <c r="E91" s="2">
        <v>0</v>
      </c>
      <c r="F91" s="21" t="s">
        <v>222</v>
      </c>
    </row>
    <row r="92" spans="1:6" ht="15.75">
      <c r="A92" s="7" t="s">
        <v>248</v>
      </c>
      <c r="B92" s="1" t="s">
        <v>106</v>
      </c>
      <c r="C92" s="1" t="s">
        <v>66</v>
      </c>
      <c r="D92" s="1" t="s">
        <v>24</v>
      </c>
      <c r="F92" s="21"/>
    </row>
    <row r="93" spans="1:4" ht="15.75">
      <c r="A93" s="7" t="s">
        <v>249</v>
      </c>
      <c r="B93" s="1" t="s">
        <v>63</v>
      </c>
      <c r="C93" s="1" t="s">
        <v>66</v>
      </c>
      <c r="D93" s="1" t="s">
        <v>150</v>
      </c>
    </row>
    <row r="94" spans="1:6" ht="31.5">
      <c r="A94" s="7" t="s">
        <v>250</v>
      </c>
      <c r="B94" s="1" t="s">
        <v>107</v>
      </c>
      <c r="C94" s="1" t="s">
        <v>72</v>
      </c>
      <c r="D94" s="9">
        <f>E91/F90</f>
        <v>0</v>
      </c>
      <c r="F94" s="1" t="s">
        <v>209</v>
      </c>
    </row>
    <row r="95" spans="1:6" ht="31.5">
      <c r="A95" s="7" t="s">
        <v>251</v>
      </c>
      <c r="B95" s="1" t="s">
        <v>105</v>
      </c>
      <c r="C95" s="1" t="s">
        <v>66</v>
      </c>
      <c r="D95" s="1" t="s">
        <v>6</v>
      </c>
      <c r="E95" s="2">
        <v>379.31</v>
      </c>
      <c r="F95" s="1">
        <f>F90</f>
        <v>486.3</v>
      </c>
    </row>
    <row r="96" spans="1:4" ht="15.75">
      <c r="A96" s="7" t="s">
        <v>252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253</v>
      </c>
      <c r="B97" s="1" t="s">
        <v>63</v>
      </c>
      <c r="C97" s="1" t="s">
        <v>66</v>
      </c>
      <c r="D97" s="1" t="s">
        <v>150</v>
      </c>
    </row>
    <row r="98" spans="1:4" ht="15.75">
      <c r="A98" s="7" t="s">
        <v>254</v>
      </c>
      <c r="B98" s="1" t="s">
        <v>107</v>
      </c>
      <c r="C98" s="1" t="s">
        <v>72</v>
      </c>
      <c r="D98" s="9">
        <f>E95/F95</f>
        <v>0.7799917746247172</v>
      </c>
    </row>
    <row r="99" spans="1:22" s="6" customFormat="1" ht="63">
      <c r="A99" s="20" t="s">
        <v>149</v>
      </c>
      <c r="B99" s="4" t="s">
        <v>103</v>
      </c>
      <c r="C99" s="4" t="s">
        <v>66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104</v>
      </c>
      <c r="C100" s="1" t="s">
        <v>72</v>
      </c>
      <c r="D100" s="8">
        <f>E101+E105+E113+E117+E121+E125+E129+E133+E137+E141+E145+E149+E153+E154+E109</f>
        <v>149486.427</v>
      </c>
    </row>
    <row r="101" spans="1:5" ht="31.5">
      <c r="A101" s="7" t="s">
        <v>256</v>
      </c>
      <c r="B101" s="1" t="s">
        <v>105</v>
      </c>
      <c r="C101" s="1" t="s">
        <v>66</v>
      </c>
      <c r="D101" s="1" t="s">
        <v>27</v>
      </c>
      <c r="E101" s="2">
        <v>1179.44</v>
      </c>
    </row>
    <row r="102" spans="1:4" ht="15.75">
      <c r="A102" s="7" t="s">
        <v>257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258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259</v>
      </c>
      <c r="B104" s="1" t="s">
        <v>107</v>
      </c>
      <c r="C104" s="1" t="s">
        <v>72</v>
      </c>
      <c r="D104" s="9">
        <f>E101/E2</f>
        <v>0.4026519367194915</v>
      </c>
    </row>
    <row r="105" spans="1:5" ht="31.5">
      <c r="A105" s="7" t="s">
        <v>260</v>
      </c>
      <c r="B105" s="1" t="s">
        <v>105</v>
      </c>
      <c r="C105" s="1" t="s">
        <v>66</v>
      </c>
      <c r="D105" s="1" t="s">
        <v>28</v>
      </c>
      <c r="E105" s="2">
        <v>3493.05</v>
      </c>
    </row>
    <row r="106" spans="1:4" ht="15.75">
      <c r="A106" s="7" t="s">
        <v>261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262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263</v>
      </c>
      <c r="B108" s="1" t="s">
        <v>107</v>
      </c>
      <c r="C108" s="1" t="s">
        <v>72</v>
      </c>
      <c r="D108" s="9">
        <f>E105/E2</f>
        <v>1.1925009729685443</v>
      </c>
    </row>
    <row r="109" spans="1:5" ht="31.5">
      <c r="A109" s="7" t="s">
        <v>264</v>
      </c>
      <c r="B109" s="1" t="s">
        <v>105</v>
      </c>
      <c r="C109" s="1" t="s">
        <v>66</v>
      </c>
      <c r="D109" s="9" t="s">
        <v>227</v>
      </c>
      <c r="E109" s="2">
        <v>1120.79</v>
      </c>
    </row>
    <row r="110" spans="1:4" ht="15.75">
      <c r="A110" s="7" t="s">
        <v>265</v>
      </c>
      <c r="B110" s="1" t="s">
        <v>106</v>
      </c>
      <c r="C110" s="1" t="s">
        <v>66</v>
      </c>
      <c r="D110" s="9" t="s">
        <v>24</v>
      </c>
    </row>
    <row r="111" spans="1:4" ht="15.75">
      <c r="A111" s="7" t="s">
        <v>266</v>
      </c>
      <c r="B111" s="1" t="s">
        <v>63</v>
      </c>
      <c r="C111" s="1" t="s">
        <v>66</v>
      </c>
      <c r="D111" s="9" t="s">
        <v>10</v>
      </c>
    </row>
    <row r="112" spans="1:4" ht="15.75">
      <c r="A112" s="7" t="s">
        <v>267</v>
      </c>
      <c r="B112" s="1" t="s">
        <v>107</v>
      </c>
      <c r="C112" s="1" t="s">
        <v>72</v>
      </c>
      <c r="D112" s="9">
        <f>E109/E2</f>
        <v>0.3826292682593764</v>
      </c>
    </row>
    <row r="113" spans="1:5" ht="31.5">
      <c r="A113" s="7" t="s">
        <v>268</v>
      </c>
      <c r="B113" s="1" t="s">
        <v>105</v>
      </c>
      <c r="C113" s="1" t="s">
        <v>66</v>
      </c>
      <c r="D113" s="1" t="s">
        <v>3</v>
      </c>
      <c r="E113" s="2">
        <v>1926.14</v>
      </c>
    </row>
    <row r="114" spans="1:4" ht="15.75">
      <c r="A114" s="7" t="s">
        <v>269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270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271</v>
      </c>
      <c r="B116" s="1" t="s">
        <v>107</v>
      </c>
      <c r="C116" s="1" t="s">
        <v>72</v>
      </c>
      <c r="D116" s="9">
        <f>E113/E2</f>
        <v>0.65756969527308</v>
      </c>
    </row>
    <row r="117" spans="1:5" ht="31.5">
      <c r="A117" s="7" t="s">
        <v>272</v>
      </c>
      <c r="B117" s="1" t="s">
        <v>105</v>
      </c>
      <c r="C117" s="1" t="s">
        <v>66</v>
      </c>
      <c r="D117" s="1" t="s">
        <v>2</v>
      </c>
      <c r="E117" s="2">
        <v>31849.28</v>
      </c>
    </row>
    <row r="118" spans="1:4" ht="15.75">
      <c r="A118" s="7" t="s">
        <v>273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274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275</v>
      </c>
      <c r="B120" s="1" t="s">
        <v>107</v>
      </c>
      <c r="C120" s="1" t="s">
        <v>72</v>
      </c>
      <c r="D120" s="9">
        <f>E117/E2</f>
        <v>10.873104418301368</v>
      </c>
    </row>
    <row r="121" spans="1:5" ht="47.25">
      <c r="A121" s="7" t="s">
        <v>276</v>
      </c>
      <c r="B121" s="1" t="s">
        <v>105</v>
      </c>
      <c r="C121" s="1" t="s">
        <v>66</v>
      </c>
      <c r="D121" s="1" t="s">
        <v>32</v>
      </c>
      <c r="E121" s="2">
        <v>18111.2</v>
      </c>
    </row>
    <row r="122" spans="1:4" ht="15.75">
      <c r="A122" s="7" t="s">
        <v>277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278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279</v>
      </c>
      <c r="B124" s="1" t="s">
        <v>107</v>
      </c>
      <c r="C124" s="1" t="s">
        <v>72</v>
      </c>
      <c r="D124" s="9">
        <f>E121/E2</f>
        <v>6.183027331881278</v>
      </c>
    </row>
    <row r="125" spans="1:5" ht="31.5">
      <c r="A125" s="7" t="s">
        <v>280</v>
      </c>
      <c r="B125" s="1" t="s">
        <v>105</v>
      </c>
      <c r="C125" s="1" t="s">
        <v>66</v>
      </c>
      <c r="D125" s="1" t="s">
        <v>34</v>
      </c>
      <c r="E125" s="2">
        <v>9976.787</v>
      </c>
    </row>
    <row r="126" spans="1:4" ht="15.75">
      <c r="A126" s="7" t="s">
        <v>281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282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283</v>
      </c>
      <c r="B128" s="1" t="s">
        <v>107</v>
      </c>
      <c r="C128" s="1" t="s">
        <v>72</v>
      </c>
      <c r="D128" s="9">
        <f>E125/E2</f>
        <v>3.4059999726886026</v>
      </c>
    </row>
    <row r="129" spans="1:5" ht="31.5">
      <c r="A129" s="7" t="s">
        <v>284</v>
      </c>
      <c r="B129" s="1" t="s">
        <v>105</v>
      </c>
      <c r="C129" s="1" t="s">
        <v>66</v>
      </c>
      <c r="D129" s="1" t="s">
        <v>36</v>
      </c>
      <c r="E129" s="2">
        <v>2532.28</v>
      </c>
    </row>
    <row r="130" spans="1:4" ht="15.75">
      <c r="A130" s="7" t="s">
        <v>285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286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287</v>
      </c>
      <c r="B132" s="1" t="s">
        <v>107</v>
      </c>
      <c r="C132" s="1" t="s">
        <v>72</v>
      </c>
      <c r="D132" s="9">
        <f>E129/E2</f>
        <v>0.8645013280167146</v>
      </c>
    </row>
    <row r="133" spans="1:5" ht="31.5">
      <c r="A133" s="7" t="s">
        <v>288</v>
      </c>
      <c r="B133" s="1" t="s">
        <v>105</v>
      </c>
      <c r="C133" s="1" t="s">
        <v>66</v>
      </c>
      <c r="D133" s="1" t="s">
        <v>37</v>
      </c>
      <c r="E133" s="2">
        <v>1321.06</v>
      </c>
    </row>
    <row r="134" spans="1:4" ht="15.75">
      <c r="A134" s="7" t="s">
        <v>289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290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291</v>
      </c>
      <c r="B136" s="1" t="s">
        <v>107</v>
      </c>
      <c r="C136" s="1" t="s">
        <v>72</v>
      </c>
      <c r="D136" s="9">
        <f>E133/E2</f>
        <v>0.4509999385493551</v>
      </c>
    </row>
    <row r="137" spans="1:5" ht="31.5">
      <c r="A137" s="7" t="s">
        <v>292</v>
      </c>
      <c r="B137" s="1" t="s">
        <v>105</v>
      </c>
      <c r="C137" s="1" t="s">
        <v>66</v>
      </c>
      <c r="D137" s="1" t="s">
        <v>205</v>
      </c>
      <c r="E137" s="2">
        <v>2000.04</v>
      </c>
    </row>
    <row r="138" spans="1:4" ht="15.75">
      <c r="A138" s="7" t="s">
        <v>293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294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295</v>
      </c>
      <c r="B140" s="1" t="s">
        <v>107</v>
      </c>
      <c r="C140" s="1" t="s">
        <v>72</v>
      </c>
      <c r="D140" s="9">
        <f>E137/E2</f>
        <v>0.6827985989252965</v>
      </c>
    </row>
    <row r="141" spans="1:5" ht="31.5">
      <c r="A141" s="7" t="s">
        <v>296</v>
      </c>
      <c r="B141" s="1" t="s">
        <v>105</v>
      </c>
      <c r="C141" s="1" t="s">
        <v>66</v>
      </c>
      <c r="D141" s="9" t="s">
        <v>204</v>
      </c>
      <c r="E141" s="2">
        <v>0</v>
      </c>
    </row>
    <row r="142" spans="1:4" ht="15.75">
      <c r="A142" s="7" t="s">
        <v>297</v>
      </c>
      <c r="B142" s="1" t="s">
        <v>106</v>
      </c>
      <c r="C142" s="1" t="s">
        <v>66</v>
      </c>
      <c r="D142" s="9" t="s">
        <v>31</v>
      </c>
    </row>
    <row r="143" spans="1:4" ht="15.75">
      <c r="A143" s="7" t="s">
        <v>298</v>
      </c>
      <c r="B143" s="1" t="s">
        <v>63</v>
      </c>
      <c r="C143" s="1" t="s">
        <v>66</v>
      </c>
      <c r="D143" s="9" t="s">
        <v>10</v>
      </c>
    </row>
    <row r="144" spans="1:4" ht="15.75">
      <c r="A144" s="7" t="s">
        <v>299</v>
      </c>
      <c r="B144" s="1" t="s">
        <v>107</v>
      </c>
      <c r="C144" s="1" t="s">
        <v>72</v>
      </c>
      <c r="D144" s="9">
        <f>E141/E2</f>
        <v>0</v>
      </c>
    </row>
    <row r="145" spans="1:5" ht="31.5">
      <c r="A145" s="7" t="s">
        <v>300</v>
      </c>
      <c r="B145" s="1" t="s">
        <v>105</v>
      </c>
      <c r="C145" s="1" t="s">
        <v>66</v>
      </c>
      <c r="D145" s="9" t="s">
        <v>206</v>
      </c>
      <c r="E145" s="2">
        <v>0</v>
      </c>
    </row>
    <row r="146" spans="1:4" ht="15.75">
      <c r="A146" s="7" t="s">
        <v>301</v>
      </c>
      <c r="B146" s="1" t="s">
        <v>106</v>
      </c>
      <c r="C146" s="1" t="s">
        <v>66</v>
      </c>
      <c r="D146" s="9" t="s">
        <v>24</v>
      </c>
    </row>
    <row r="147" spans="1:4" ht="15.75">
      <c r="A147" s="7" t="s">
        <v>302</v>
      </c>
      <c r="B147" s="1" t="s">
        <v>63</v>
      </c>
      <c r="C147" s="1" t="s">
        <v>66</v>
      </c>
      <c r="D147" s="9" t="s">
        <v>10</v>
      </c>
    </row>
    <row r="148" spans="1:4" ht="15.75">
      <c r="A148" s="7" t="s">
        <v>303</v>
      </c>
      <c r="B148" s="1" t="s">
        <v>107</v>
      </c>
      <c r="C148" s="1" t="s">
        <v>72</v>
      </c>
      <c r="D148" s="9">
        <f>E145/E2</f>
        <v>0</v>
      </c>
    </row>
    <row r="149" spans="1:5" ht="31.5">
      <c r="A149" s="7" t="s">
        <v>304</v>
      </c>
      <c r="B149" s="1" t="s">
        <v>105</v>
      </c>
      <c r="C149" s="1" t="s">
        <v>66</v>
      </c>
      <c r="D149" s="9" t="s">
        <v>203</v>
      </c>
      <c r="E149" s="2">
        <v>277.34</v>
      </c>
    </row>
    <row r="150" spans="1:4" ht="15.75">
      <c r="A150" s="7" t="s">
        <v>305</v>
      </c>
      <c r="B150" s="1" t="s">
        <v>106</v>
      </c>
      <c r="C150" s="1" t="s">
        <v>66</v>
      </c>
      <c r="D150" s="9" t="s">
        <v>24</v>
      </c>
    </row>
    <row r="151" spans="1:4" ht="15.75">
      <c r="A151" s="7" t="s">
        <v>306</v>
      </c>
      <c r="B151" s="1" t="s">
        <v>63</v>
      </c>
      <c r="C151" s="1" t="s">
        <v>66</v>
      </c>
      <c r="D151" s="9" t="s">
        <v>10</v>
      </c>
    </row>
    <row r="152" spans="1:4" ht="15.75">
      <c r="A152" s="7" t="s">
        <v>307</v>
      </c>
      <c r="B152" s="1" t="s">
        <v>107</v>
      </c>
      <c r="C152" s="1" t="s">
        <v>72</v>
      </c>
      <c r="D152" s="9">
        <f>E149/E2</f>
        <v>0.09468178807720931</v>
      </c>
    </row>
    <row r="153" spans="1:7" ht="31.5">
      <c r="A153" s="7" t="s">
        <v>308</v>
      </c>
      <c r="B153" s="1" t="s">
        <v>105</v>
      </c>
      <c r="C153" s="1" t="s">
        <v>66</v>
      </c>
      <c r="D153" s="1" t="s">
        <v>200</v>
      </c>
      <c r="E153" s="2">
        <f>40404.52+35294.5</f>
        <v>75699.01999999999</v>
      </c>
      <c r="F153" s="12"/>
      <c r="G153" s="13"/>
    </row>
    <row r="154" spans="1:6" ht="15.75">
      <c r="A154" s="7" t="s">
        <v>309</v>
      </c>
      <c r="B154" s="1" t="s">
        <v>106</v>
      </c>
      <c r="C154" s="1" t="s">
        <v>66</v>
      </c>
      <c r="D154" s="1" t="s">
        <v>24</v>
      </c>
      <c r="F154" s="11"/>
    </row>
    <row r="155" spans="1:4" ht="15.75">
      <c r="A155" s="7" t="s">
        <v>310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311</v>
      </c>
      <c r="B156" s="1" t="s">
        <v>107</v>
      </c>
      <c r="C156" s="1" t="s">
        <v>72</v>
      </c>
      <c r="D156" s="9">
        <f>(E154+E153)/E2</f>
        <v>25.84307553649827</v>
      </c>
    </row>
    <row r="157" spans="1:4" ht="47.25">
      <c r="A157" s="20" t="s">
        <v>312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313</v>
      </c>
      <c r="B158" s="1" t="s">
        <v>104</v>
      </c>
      <c r="C158" s="1" t="s">
        <v>72</v>
      </c>
      <c r="D158" s="8">
        <f>E159+E163+E171+E175+E179+E183+E187+E191+E195+E199+E203</f>
        <v>73751.53865464</v>
      </c>
    </row>
    <row r="159" spans="1:6" ht="31.5" hidden="1">
      <c r="A159" s="7" t="s">
        <v>314</v>
      </c>
      <c r="B159" s="1" t="s">
        <v>105</v>
      </c>
      <c r="C159" s="1" t="s">
        <v>66</v>
      </c>
      <c r="D159" s="1" t="s">
        <v>39</v>
      </c>
      <c r="E159" s="2">
        <v>0</v>
      </c>
      <c r="F159" s="19">
        <v>1</v>
      </c>
    </row>
    <row r="160" spans="1:4" ht="15.75" hidden="1">
      <c r="A160" s="7" t="s">
        <v>315</v>
      </c>
      <c r="B160" s="1" t="s">
        <v>106</v>
      </c>
      <c r="C160" s="1" t="s">
        <v>66</v>
      </c>
      <c r="D160" s="1" t="s">
        <v>40</v>
      </c>
    </row>
    <row r="161" spans="1:4" ht="15.75" hidden="1">
      <c r="A161" s="7" t="s">
        <v>316</v>
      </c>
      <c r="B161" s="1" t="s">
        <v>63</v>
      </c>
      <c r="C161" s="1" t="s">
        <v>66</v>
      </c>
      <c r="D161" s="1" t="s">
        <v>20</v>
      </c>
    </row>
    <row r="162" spans="1:4" ht="15.75" hidden="1">
      <c r="A162" s="7" t="s">
        <v>317</v>
      </c>
      <c r="B162" s="1" t="s">
        <v>107</v>
      </c>
      <c r="C162" s="1" t="s">
        <v>72</v>
      </c>
      <c r="D162" s="9">
        <v>251.9</v>
      </c>
    </row>
    <row r="163" spans="1:7" ht="31.5">
      <c r="A163" s="7" t="s">
        <v>318</v>
      </c>
      <c r="B163" s="1" t="s">
        <v>105</v>
      </c>
      <c r="C163" s="1" t="s">
        <v>66</v>
      </c>
      <c r="D163" s="1" t="s">
        <v>225</v>
      </c>
      <c r="E163" s="2">
        <f>('[2]гук(2016)'!$EV$38+'[2]гук(2016)'!$EV$42)*12*'[2]гук(2016)'!$EV$4</f>
        <v>9183.998654639998</v>
      </c>
      <c r="F163" s="19">
        <v>2</v>
      </c>
      <c r="G163" s="19">
        <f>'[1]гук(2016)'!$EV$38*12*E2</f>
        <v>4246.20962832</v>
      </c>
    </row>
    <row r="164" spans="1:4" ht="15.75">
      <c r="A164" s="7" t="s">
        <v>319</v>
      </c>
      <c r="B164" s="1" t="s">
        <v>106</v>
      </c>
      <c r="C164" s="1" t="s">
        <v>66</v>
      </c>
      <c r="D164" s="1" t="s">
        <v>40</v>
      </c>
    </row>
    <row r="165" spans="1:4" ht="15.75">
      <c r="A165" s="7" t="s">
        <v>320</v>
      </c>
      <c r="B165" s="1" t="s">
        <v>63</v>
      </c>
      <c r="C165" s="1" t="s">
        <v>66</v>
      </c>
      <c r="D165" s="1" t="s">
        <v>20</v>
      </c>
    </row>
    <row r="166" spans="1:4" ht="15.75">
      <c r="A166" s="7" t="s">
        <v>321</v>
      </c>
      <c r="B166" s="1" t="s">
        <v>107</v>
      </c>
      <c r="C166" s="1" t="s">
        <v>72</v>
      </c>
      <c r="D166" s="9">
        <f>E163/F163</f>
        <v>4591.999327319999</v>
      </c>
    </row>
    <row r="167" spans="1:7" ht="31.5">
      <c r="A167" s="7" t="s">
        <v>322</v>
      </c>
      <c r="B167" s="1" t="s">
        <v>105</v>
      </c>
      <c r="C167" s="1" t="s">
        <v>66</v>
      </c>
      <c r="D167" s="1" t="s">
        <v>39</v>
      </c>
      <c r="E167" s="2">
        <f>2148.426</f>
        <v>2148.426</v>
      </c>
      <c r="F167" s="19">
        <v>1</v>
      </c>
      <c r="G167" s="19">
        <f>'[1]гук(2016)'!$EV$39*12*E2</f>
        <v>3022.80830952</v>
      </c>
    </row>
    <row r="168" spans="1:4" ht="15.75">
      <c r="A168" s="7" t="s">
        <v>323</v>
      </c>
      <c r="B168" s="1" t="s">
        <v>106</v>
      </c>
      <c r="C168" s="1" t="s">
        <v>66</v>
      </c>
      <c r="D168" s="1" t="s">
        <v>40</v>
      </c>
    </row>
    <row r="169" spans="1:4" ht="15.75">
      <c r="A169" s="7" t="s">
        <v>324</v>
      </c>
      <c r="B169" s="1" t="s">
        <v>63</v>
      </c>
      <c r="C169" s="1" t="s">
        <v>66</v>
      </c>
      <c r="D169" s="1" t="s">
        <v>20</v>
      </c>
    </row>
    <row r="170" spans="1:4" ht="15.75">
      <c r="A170" s="7" t="s">
        <v>325</v>
      </c>
      <c r="B170" s="1" t="s">
        <v>107</v>
      </c>
      <c r="C170" s="1" t="s">
        <v>72</v>
      </c>
      <c r="D170" s="9">
        <f>E167/F167</f>
        <v>2148.426</v>
      </c>
    </row>
    <row r="171" spans="1:5" ht="31.5">
      <c r="A171" s="7" t="s">
        <v>326</v>
      </c>
      <c r="B171" s="1" t="s">
        <v>105</v>
      </c>
      <c r="C171" s="1" t="s">
        <v>66</v>
      </c>
      <c r="D171" s="1" t="s">
        <v>41</v>
      </c>
      <c r="E171" s="2">
        <v>17696.14</v>
      </c>
    </row>
    <row r="172" spans="1:4" ht="15.75">
      <c r="A172" s="7" t="s">
        <v>327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328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329</v>
      </c>
      <c r="B174" s="1" t="s">
        <v>107</v>
      </c>
      <c r="C174" s="1" t="s">
        <v>72</v>
      </c>
      <c r="D174" s="9">
        <f>E171/E2</f>
        <v>6.041328972613496</v>
      </c>
    </row>
    <row r="175" spans="1:5" ht="31.5">
      <c r="A175" s="7" t="s">
        <v>330</v>
      </c>
      <c r="B175" s="1" t="s">
        <v>105</v>
      </c>
      <c r="C175" s="1" t="s">
        <v>66</v>
      </c>
      <c r="D175" s="1" t="s">
        <v>42</v>
      </c>
      <c r="E175" s="2">
        <v>0</v>
      </c>
    </row>
    <row r="176" spans="1:4" ht="15.75">
      <c r="A176" s="7" t="s">
        <v>331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332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333</v>
      </c>
      <c r="B178" s="1" t="s">
        <v>107</v>
      </c>
      <c r="C178" s="1" t="s">
        <v>72</v>
      </c>
      <c r="D178" s="9">
        <f>E175/E2</f>
        <v>0</v>
      </c>
    </row>
    <row r="179" spans="1:5" ht="31.5">
      <c r="A179" s="7" t="s">
        <v>334</v>
      </c>
      <c r="B179" s="1" t="s">
        <v>105</v>
      </c>
      <c r="C179" s="1" t="s">
        <v>66</v>
      </c>
      <c r="D179" s="1" t="s">
        <v>43</v>
      </c>
      <c r="E179" s="2">
        <v>9133.56</v>
      </c>
    </row>
    <row r="180" spans="1:4" ht="15.75">
      <c r="A180" s="7" t="s">
        <v>335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336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337</v>
      </c>
      <c r="B182" s="1" t="s">
        <v>107</v>
      </c>
      <c r="C182" s="1" t="s">
        <v>72</v>
      </c>
      <c r="D182" s="9">
        <f>E179/E2</f>
        <v>3.118128623027605</v>
      </c>
    </row>
    <row r="183" spans="1:5" ht="31.5">
      <c r="A183" s="7" t="s">
        <v>338</v>
      </c>
      <c r="B183" s="1" t="s">
        <v>105</v>
      </c>
      <c r="C183" s="1" t="s">
        <v>66</v>
      </c>
      <c r="D183" s="1" t="s">
        <v>228</v>
      </c>
      <c r="E183" s="2">
        <v>15846.65</v>
      </c>
    </row>
    <row r="184" spans="1:4" ht="15.75">
      <c r="A184" s="7" t="s">
        <v>339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340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341</v>
      </c>
      <c r="B186" s="1" t="s">
        <v>107</v>
      </c>
      <c r="C186" s="1" t="s">
        <v>72</v>
      </c>
      <c r="D186" s="9">
        <f>E183/E2</f>
        <v>5.409927010289569</v>
      </c>
    </row>
    <row r="187" spans="1:5" ht="31.5">
      <c r="A187" s="7" t="s">
        <v>342</v>
      </c>
      <c r="B187" s="1" t="s">
        <v>105</v>
      </c>
      <c r="C187" s="1" t="s">
        <v>66</v>
      </c>
      <c r="D187" s="1" t="s">
        <v>224</v>
      </c>
      <c r="E187" s="2">
        <v>5193.23</v>
      </c>
    </row>
    <row r="188" spans="1:4" ht="15.75">
      <c r="A188" s="7" t="s">
        <v>343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344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345</v>
      </c>
      <c r="B190" s="1" t="s">
        <v>107</v>
      </c>
      <c r="C190" s="1" t="s">
        <v>72</v>
      </c>
      <c r="D190" s="9">
        <f>E187/E2</f>
        <v>1.7729296253559017</v>
      </c>
    </row>
    <row r="191" spans="1:5" ht="31.5">
      <c r="A191" s="7" t="s">
        <v>346</v>
      </c>
      <c r="B191" s="1" t="s">
        <v>105</v>
      </c>
      <c r="C191" s="1" t="s">
        <v>66</v>
      </c>
      <c r="D191" s="1" t="s">
        <v>44</v>
      </c>
      <c r="E191" s="2">
        <v>1413.52</v>
      </c>
    </row>
    <row r="192" spans="1:4" ht="15.75">
      <c r="A192" s="7" t="s">
        <v>347</v>
      </c>
      <c r="B192" s="1" t="s">
        <v>106</v>
      </c>
      <c r="C192" s="1" t="s">
        <v>66</v>
      </c>
      <c r="D192" s="1" t="s">
        <v>24</v>
      </c>
    </row>
    <row r="193" spans="1:4" ht="15.75">
      <c r="A193" s="7" t="s">
        <v>348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349</v>
      </c>
      <c r="B194" s="1" t="s">
        <v>107</v>
      </c>
      <c r="C194" s="1" t="s">
        <v>72</v>
      </c>
      <c r="D194" s="9">
        <f>E191/E2</f>
        <v>0.4825650864747131</v>
      </c>
    </row>
    <row r="195" spans="1:6" ht="31.5">
      <c r="A195" s="7" t="s">
        <v>350</v>
      </c>
      <c r="B195" s="1" t="s">
        <v>105</v>
      </c>
      <c r="C195" s="1" t="s">
        <v>66</v>
      </c>
      <c r="D195" s="1" t="s">
        <v>45</v>
      </c>
      <c r="E195" s="2">
        <v>6079.4</v>
      </c>
      <c r="F195" s="19" t="s">
        <v>201</v>
      </c>
    </row>
    <row r="196" spans="1:6" ht="15.75">
      <c r="A196" s="7" t="s">
        <v>351</v>
      </c>
      <c r="B196" s="1" t="s">
        <v>106</v>
      </c>
      <c r="C196" s="1" t="s">
        <v>66</v>
      </c>
      <c r="D196" s="1" t="s">
        <v>24</v>
      </c>
      <c r="F196" s="19" t="s">
        <v>10</v>
      </c>
    </row>
    <row r="197" spans="1:4" ht="15.75">
      <c r="A197" s="7" t="s">
        <v>352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353</v>
      </c>
      <c r="B198" s="1" t="s">
        <v>107</v>
      </c>
      <c r="C198" s="1" t="s">
        <v>72</v>
      </c>
      <c r="D198" s="9">
        <f>E195/E2</f>
        <v>2.0754613919253853</v>
      </c>
    </row>
    <row r="199" spans="1:5" ht="31.5">
      <c r="A199" s="7" t="s">
        <v>382</v>
      </c>
      <c r="B199" s="1" t="s">
        <v>105</v>
      </c>
      <c r="C199" s="1" t="s">
        <v>66</v>
      </c>
      <c r="D199" s="1" t="s">
        <v>46</v>
      </c>
      <c r="E199" s="2">
        <v>9205.04</v>
      </c>
    </row>
    <row r="200" spans="1:4" ht="15.75">
      <c r="A200" s="7" t="s">
        <v>383</v>
      </c>
      <c r="B200" s="1" t="s">
        <v>106</v>
      </c>
      <c r="C200" s="1" t="s">
        <v>66</v>
      </c>
      <c r="D200" s="1" t="s">
        <v>24</v>
      </c>
    </row>
    <row r="201" spans="1:4" ht="15.75">
      <c r="A201" s="7" t="s">
        <v>384</v>
      </c>
      <c r="B201" s="1" t="s">
        <v>63</v>
      </c>
      <c r="C201" s="1" t="s">
        <v>66</v>
      </c>
      <c r="D201" s="1" t="s">
        <v>10</v>
      </c>
    </row>
    <row r="202" spans="1:4" ht="15.75">
      <c r="A202" s="7" t="s">
        <v>385</v>
      </c>
      <c r="B202" s="1" t="s">
        <v>107</v>
      </c>
      <c r="C202" s="1" t="s">
        <v>72</v>
      </c>
      <c r="D202" s="9">
        <f>E199/E2</f>
        <v>3.1425313568985183</v>
      </c>
    </row>
    <row r="203" spans="1:5" ht="31.5">
      <c r="A203" s="7" t="s">
        <v>386</v>
      </c>
      <c r="B203" s="1" t="s">
        <v>105</v>
      </c>
      <c r="C203" s="1" t="s">
        <v>66</v>
      </c>
      <c r="D203" s="9" t="s">
        <v>223</v>
      </c>
      <c r="E203" s="2">
        <v>0</v>
      </c>
    </row>
    <row r="204" spans="1:4" ht="15.75">
      <c r="A204" s="7" t="s">
        <v>387</v>
      </c>
      <c r="B204" s="1" t="s">
        <v>106</v>
      </c>
      <c r="C204" s="1" t="s">
        <v>66</v>
      </c>
      <c r="D204" s="9" t="s">
        <v>24</v>
      </c>
    </row>
    <row r="205" spans="1:4" ht="15.75">
      <c r="A205" s="7" t="s">
        <v>388</v>
      </c>
      <c r="B205" s="1" t="s">
        <v>63</v>
      </c>
      <c r="C205" s="1" t="s">
        <v>66</v>
      </c>
      <c r="D205" s="9" t="s">
        <v>10</v>
      </c>
    </row>
    <row r="206" spans="1:4" ht="15.75">
      <c r="A206" s="7" t="s">
        <v>389</v>
      </c>
      <c r="B206" s="1" t="s">
        <v>107</v>
      </c>
      <c r="C206" s="1" t="s">
        <v>72</v>
      </c>
      <c r="D206" s="9">
        <f>E203/E2</f>
        <v>0</v>
      </c>
    </row>
    <row r="207" spans="1:4" ht="47.25">
      <c r="A207" s="20" t="s">
        <v>151</v>
      </c>
      <c r="B207" s="4" t="s">
        <v>103</v>
      </c>
      <c r="C207" s="4" t="s">
        <v>66</v>
      </c>
      <c r="D207" s="4" t="s">
        <v>47</v>
      </c>
    </row>
    <row r="208" spans="1:6" ht="18.75">
      <c r="A208" s="7" t="s">
        <v>152</v>
      </c>
      <c r="B208" s="1" t="s">
        <v>104</v>
      </c>
      <c r="C208" s="1" t="s">
        <v>72</v>
      </c>
      <c r="D208" s="8">
        <f>E209+E213+E217+E221+E225+E229+E233+E237+E241+E245</f>
        <v>176474.39</v>
      </c>
      <c r="F208" s="14"/>
    </row>
    <row r="209" spans="1:5" ht="31.5">
      <c r="A209" s="7" t="s">
        <v>153</v>
      </c>
      <c r="B209" s="1" t="s">
        <v>105</v>
      </c>
      <c r="C209" s="1" t="s">
        <v>66</v>
      </c>
      <c r="D209" s="1" t="s">
        <v>229</v>
      </c>
      <c r="E209" s="2">
        <v>0</v>
      </c>
    </row>
    <row r="210" spans="1:4" ht="15.75">
      <c r="A210" s="7" t="s">
        <v>154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155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156</v>
      </c>
      <c r="B212" s="1" t="s">
        <v>107</v>
      </c>
      <c r="C212" s="1" t="s">
        <v>72</v>
      </c>
      <c r="D212" s="1">
        <v>0</v>
      </c>
    </row>
    <row r="213" spans="1:5" ht="31.5">
      <c r="A213" s="7" t="s">
        <v>157</v>
      </c>
      <c r="B213" s="1" t="s">
        <v>105</v>
      </c>
      <c r="C213" s="1" t="s">
        <v>66</v>
      </c>
      <c r="D213" s="1" t="s">
        <v>49</v>
      </c>
      <c r="E213" s="2">
        <v>22.56</v>
      </c>
    </row>
    <row r="214" spans="1:4" ht="15.75">
      <c r="A214" s="7" t="s">
        <v>158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159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160</v>
      </c>
      <c r="B216" s="1" t="s">
        <v>107</v>
      </c>
      <c r="C216" s="1" t="s">
        <v>72</v>
      </c>
      <c r="D216" s="9">
        <f>E213/E2</f>
        <v>0.0077018141595941525</v>
      </c>
    </row>
    <row r="217" spans="1:5" ht="31.5">
      <c r="A217" s="7" t="s">
        <v>354</v>
      </c>
      <c r="B217" s="1" t="s">
        <v>105</v>
      </c>
      <c r="C217" s="1" t="s">
        <v>66</v>
      </c>
      <c r="D217" s="1" t="s">
        <v>48</v>
      </c>
      <c r="E217" s="2">
        <v>50.61</v>
      </c>
    </row>
    <row r="218" spans="1:4" ht="15.75">
      <c r="A218" s="7" t="s">
        <v>355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356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357</v>
      </c>
      <c r="B220" s="1" t="s">
        <v>107</v>
      </c>
      <c r="C220" s="1" t="s">
        <v>72</v>
      </c>
      <c r="D220" s="25">
        <f>E217/E2</f>
        <v>0.01727787298834486</v>
      </c>
    </row>
    <row r="221" spans="1:5" ht="31.5">
      <c r="A221" s="7" t="s">
        <v>358</v>
      </c>
      <c r="B221" s="1" t="s">
        <v>105</v>
      </c>
      <c r="C221" s="1" t="s">
        <v>66</v>
      </c>
      <c r="D221" s="1" t="s">
        <v>162</v>
      </c>
      <c r="E221" s="2">
        <v>0</v>
      </c>
    </row>
    <row r="222" spans="1:4" ht="15.75">
      <c r="A222" s="7" t="s">
        <v>359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360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361</v>
      </c>
      <c r="B224" s="1" t="s">
        <v>107</v>
      </c>
      <c r="C224" s="1" t="s">
        <v>72</v>
      </c>
      <c r="D224" s="1">
        <v>0</v>
      </c>
    </row>
    <row r="225" spans="1:5" ht="31.5">
      <c r="A225" s="7" t="s">
        <v>362</v>
      </c>
      <c r="B225" s="1" t="s">
        <v>105</v>
      </c>
      <c r="C225" s="1" t="s">
        <v>66</v>
      </c>
      <c r="D225" s="1" t="s">
        <v>207</v>
      </c>
      <c r="E225" s="2">
        <v>18217.02</v>
      </c>
    </row>
    <row r="226" spans="1:4" ht="15.75">
      <c r="A226" s="7" t="s">
        <v>363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364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365</v>
      </c>
      <c r="B228" s="1" t="s">
        <v>107</v>
      </c>
      <c r="C228" s="1" t="s">
        <v>72</v>
      </c>
      <c r="D228" s="9">
        <f>E225/E2+E226/E2</f>
        <v>6.219153483227388</v>
      </c>
    </row>
    <row r="229" spans="1:5" ht="31.5">
      <c r="A229" s="7" t="s">
        <v>366</v>
      </c>
      <c r="B229" s="1" t="s">
        <v>105</v>
      </c>
      <c r="C229" s="1" t="s">
        <v>66</v>
      </c>
      <c r="D229" s="1" t="s">
        <v>1</v>
      </c>
      <c r="E229" s="2">
        <v>158184.2</v>
      </c>
    </row>
    <row r="230" spans="1:4" ht="15.75">
      <c r="A230" s="7" t="s">
        <v>367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368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369</v>
      </c>
      <c r="B232" s="1" t="s">
        <v>107</v>
      </c>
      <c r="C232" s="1" t="s">
        <v>72</v>
      </c>
      <c r="D232" s="9">
        <f>E229/E2</f>
        <v>54.002895008159285</v>
      </c>
    </row>
    <row r="233" spans="1:5" ht="31.5">
      <c r="A233" s="7" t="s">
        <v>370</v>
      </c>
      <c r="B233" s="1" t="s">
        <v>105</v>
      </c>
      <c r="C233" s="1" t="s">
        <v>66</v>
      </c>
      <c r="D233" s="1" t="s">
        <v>0</v>
      </c>
      <c r="E233" s="2">
        <v>0</v>
      </c>
    </row>
    <row r="234" spans="1:4" ht="15.75">
      <c r="A234" s="7" t="s">
        <v>371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372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373</v>
      </c>
      <c r="B236" s="1" t="s">
        <v>107</v>
      </c>
      <c r="C236" s="1" t="s">
        <v>72</v>
      </c>
      <c r="D236" s="9">
        <f>E233/E2</f>
        <v>0</v>
      </c>
    </row>
    <row r="237" spans="1:5" ht="31.5">
      <c r="A237" s="7" t="s">
        <v>374</v>
      </c>
      <c r="B237" s="1" t="s">
        <v>105</v>
      </c>
      <c r="C237" s="1" t="s">
        <v>66</v>
      </c>
      <c r="D237" s="1" t="s">
        <v>50</v>
      </c>
      <c r="E237" s="2">
        <v>0</v>
      </c>
    </row>
    <row r="238" spans="1:4" ht="15.75">
      <c r="A238" s="7" t="s">
        <v>375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376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377</v>
      </c>
      <c r="B240" s="1" t="s">
        <v>107</v>
      </c>
      <c r="C240" s="1" t="s">
        <v>72</v>
      </c>
      <c r="D240" s="9">
        <f>E237/E2</f>
        <v>0</v>
      </c>
    </row>
    <row r="241" spans="1:5" ht="31.5">
      <c r="A241" s="7" t="s">
        <v>378</v>
      </c>
      <c r="B241" s="1" t="s">
        <v>105</v>
      </c>
      <c r="C241" s="1" t="s">
        <v>66</v>
      </c>
      <c r="D241" s="1" t="s">
        <v>51</v>
      </c>
      <c r="E241" s="2">
        <v>0</v>
      </c>
    </row>
    <row r="242" spans="1:4" ht="15.75">
      <c r="A242" s="7" t="s">
        <v>379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380</v>
      </c>
      <c r="B243" s="1" t="s">
        <v>63</v>
      </c>
      <c r="C243" s="1" t="s">
        <v>66</v>
      </c>
      <c r="D243" s="1" t="s">
        <v>10</v>
      </c>
    </row>
    <row r="244" spans="1:4" ht="15.75">
      <c r="A244" s="7" t="s">
        <v>381</v>
      </c>
      <c r="B244" s="1" t="s">
        <v>107</v>
      </c>
      <c r="C244" s="1" t="s">
        <v>72</v>
      </c>
      <c r="D244" s="9">
        <f>E241/E2</f>
        <v>0</v>
      </c>
    </row>
    <row r="245" spans="1:6" ht="31.5">
      <c r="A245" s="7" t="s">
        <v>390</v>
      </c>
      <c r="B245" s="1" t="s">
        <v>105</v>
      </c>
      <c r="C245" s="1" t="s">
        <v>66</v>
      </c>
      <c r="D245" s="1" t="s">
        <v>52</v>
      </c>
      <c r="E245" s="2">
        <v>0</v>
      </c>
      <c r="F245" s="19" t="s">
        <v>202</v>
      </c>
    </row>
    <row r="246" spans="1:4" ht="15.75">
      <c r="A246" s="7" t="s">
        <v>391</v>
      </c>
      <c r="B246" s="1" t="s">
        <v>106</v>
      </c>
      <c r="C246" s="1" t="s">
        <v>66</v>
      </c>
      <c r="D246" s="1" t="s">
        <v>24</v>
      </c>
    </row>
    <row r="247" spans="1:4" ht="15.75">
      <c r="A247" s="7" t="s">
        <v>392</v>
      </c>
      <c r="B247" s="1" t="s">
        <v>63</v>
      </c>
      <c r="C247" s="1" t="s">
        <v>66</v>
      </c>
      <c r="D247" s="1" t="s">
        <v>194</v>
      </c>
    </row>
    <row r="248" spans="1:4" ht="15.75">
      <c r="A248" s="7" t="s">
        <v>393</v>
      </c>
      <c r="B248" s="1" t="s">
        <v>107</v>
      </c>
      <c r="C248" s="1" t="s">
        <v>72</v>
      </c>
      <c r="D248" s="9">
        <f>E245/E2</f>
        <v>0</v>
      </c>
    </row>
    <row r="249" spans="1:4" ht="15.75">
      <c r="A249" s="7"/>
      <c r="B249" s="4" t="s">
        <v>161</v>
      </c>
      <c r="C249" s="1" t="s">
        <v>72</v>
      </c>
      <c r="D249" s="15">
        <f>SUM(D28,D34,D60,D66,D72,D78,D84,D90,D100,D158,D208)</f>
        <v>543567.73565464</v>
      </c>
    </row>
    <row r="250" spans="1:4" ht="15.75">
      <c r="A250" s="22" t="s">
        <v>163</v>
      </c>
      <c r="B250" s="22"/>
      <c r="C250" s="22"/>
      <c r="D250" s="22"/>
    </row>
    <row r="251" spans="1:4" ht="15.75">
      <c r="A251" s="7" t="s">
        <v>164</v>
      </c>
      <c r="B251" s="1" t="s">
        <v>165</v>
      </c>
      <c r="C251" s="1" t="s">
        <v>166</v>
      </c>
      <c r="D251" s="26">
        <v>5</v>
      </c>
    </row>
    <row r="252" spans="1:4" ht="15.75">
      <c r="A252" s="7" t="s">
        <v>167</v>
      </c>
      <c r="B252" s="1" t="s">
        <v>168</v>
      </c>
      <c r="C252" s="1" t="s">
        <v>166</v>
      </c>
      <c r="D252" s="26">
        <v>3</v>
      </c>
    </row>
    <row r="253" spans="1:4" ht="15.75">
      <c r="A253" s="7" t="s">
        <v>169</v>
      </c>
      <c r="B253" s="1" t="s">
        <v>170</v>
      </c>
      <c r="C253" s="1" t="s">
        <v>166</v>
      </c>
      <c r="D253" s="1">
        <v>2</v>
      </c>
    </row>
    <row r="254" spans="1:4" ht="15.75">
      <c r="A254" s="7" t="s">
        <v>171</v>
      </c>
      <c r="B254" s="1" t="s">
        <v>172</v>
      </c>
      <c r="C254" s="1" t="s">
        <v>72</v>
      </c>
      <c r="D254" s="24">
        <v>0</v>
      </c>
    </row>
    <row r="255" spans="1:4" ht="15.75">
      <c r="A255" s="22" t="s">
        <v>173</v>
      </c>
      <c r="B255" s="22"/>
      <c r="C255" s="22"/>
      <c r="D255" s="22"/>
    </row>
    <row r="256" spans="1:4" ht="15.75">
      <c r="A256" s="7" t="s">
        <v>174</v>
      </c>
      <c r="B256" s="1" t="s">
        <v>71</v>
      </c>
      <c r="C256" s="1" t="s">
        <v>72</v>
      </c>
      <c r="D256" s="1">
        <v>0</v>
      </c>
    </row>
    <row r="257" spans="1:4" ht="15.75">
      <c r="A257" s="7" t="s">
        <v>175</v>
      </c>
      <c r="B257" s="1" t="s">
        <v>73</v>
      </c>
      <c r="C257" s="1" t="s">
        <v>72</v>
      </c>
      <c r="D257" s="1">
        <v>0</v>
      </c>
    </row>
    <row r="258" spans="1:4" ht="15.75">
      <c r="A258" s="7" t="s">
        <v>176</v>
      </c>
      <c r="B258" s="1" t="s">
        <v>75</v>
      </c>
      <c r="C258" s="1" t="s">
        <v>72</v>
      </c>
      <c r="D258" s="1">
        <v>0</v>
      </c>
    </row>
    <row r="259" spans="1:4" ht="15.75">
      <c r="A259" s="7" t="s">
        <v>177</v>
      </c>
      <c r="B259" s="1" t="s">
        <v>98</v>
      </c>
      <c r="C259" s="1" t="s">
        <v>72</v>
      </c>
      <c r="D259" s="1">
        <v>0</v>
      </c>
    </row>
    <row r="260" spans="1:4" ht="15.75">
      <c r="A260" s="7" t="s">
        <v>178</v>
      </c>
      <c r="B260" s="1" t="s">
        <v>179</v>
      </c>
      <c r="C260" s="1" t="s">
        <v>72</v>
      </c>
      <c r="D260" s="1">
        <v>0</v>
      </c>
    </row>
    <row r="261" spans="1:4" ht="15.75">
      <c r="A261" s="7" t="s">
        <v>180</v>
      </c>
      <c r="B261" s="1" t="s">
        <v>100</v>
      </c>
      <c r="C261" s="1" t="s">
        <v>72</v>
      </c>
      <c r="D261" s="1">
        <v>0</v>
      </c>
    </row>
    <row r="262" spans="1:4" ht="15.75">
      <c r="A262" s="22" t="s">
        <v>181</v>
      </c>
      <c r="B262" s="22"/>
      <c r="C262" s="22"/>
      <c r="D262" s="22"/>
    </row>
    <row r="263" spans="1:4" ht="15.75">
      <c r="A263" s="7" t="s">
        <v>182</v>
      </c>
      <c r="B263" s="1" t="s">
        <v>165</v>
      </c>
      <c r="C263" s="1" t="s">
        <v>166</v>
      </c>
      <c r="D263" s="1">
        <v>0</v>
      </c>
    </row>
    <row r="264" spans="1:4" ht="15.75">
      <c r="A264" s="7" t="s">
        <v>183</v>
      </c>
      <c r="B264" s="1" t="s">
        <v>168</v>
      </c>
      <c r="C264" s="1" t="s">
        <v>166</v>
      </c>
      <c r="D264" s="1">
        <v>0</v>
      </c>
    </row>
    <row r="265" spans="1:4" ht="15.75">
      <c r="A265" s="7" t="s">
        <v>184</v>
      </c>
      <c r="B265" s="1" t="s">
        <v>185</v>
      </c>
      <c r="C265" s="1" t="s">
        <v>166</v>
      </c>
      <c r="D265" s="1">
        <v>0</v>
      </c>
    </row>
    <row r="266" spans="1:4" ht="15.75">
      <c r="A266" s="7" t="s">
        <v>186</v>
      </c>
      <c r="B266" s="1" t="s">
        <v>172</v>
      </c>
      <c r="C266" s="1" t="s">
        <v>72</v>
      </c>
      <c r="D266" s="1">
        <v>0</v>
      </c>
    </row>
    <row r="267" spans="1:4" ht="15.75">
      <c r="A267" s="22" t="s">
        <v>187</v>
      </c>
      <c r="B267" s="22"/>
      <c r="C267" s="22"/>
      <c r="D267" s="22"/>
    </row>
    <row r="268" spans="1:4" ht="15.75">
      <c r="A268" s="7" t="s">
        <v>188</v>
      </c>
      <c r="B268" s="1" t="s">
        <v>189</v>
      </c>
      <c r="C268" s="1" t="s">
        <v>166</v>
      </c>
      <c r="D268" s="1">
        <v>14</v>
      </c>
    </row>
    <row r="269" spans="1:4" ht="15.75">
      <c r="A269" s="7" t="s">
        <v>190</v>
      </c>
      <c r="B269" s="1" t="s">
        <v>191</v>
      </c>
      <c r="C269" s="1" t="s">
        <v>166</v>
      </c>
      <c r="D269" s="1">
        <v>5</v>
      </c>
    </row>
    <row r="270" spans="1:4" ht="31.5">
      <c r="A270" s="7" t="s">
        <v>192</v>
      </c>
      <c r="B270" s="1" t="s">
        <v>193</v>
      </c>
      <c r="C270" s="1" t="s">
        <v>72</v>
      </c>
      <c r="D270" s="8">
        <v>66100</v>
      </c>
    </row>
  </sheetData>
  <sheetProtection password="CC29" sheet="1" objects="1" scenarios="1" selectLockedCells="1" selectUnlockedCell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4" manualBreakCount="4">
    <brk id="70" max="3" man="1"/>
    <brk id="136" max="3" man="1"/>
    <brk id="190" max="3" man="1"/>
    <brk id="2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2020-03-20T12:19:56Z</cp:lastPrinted>
  <dcterms:created xsi:type="dcterms:W3CDTF">2010-07-19T21:32:50Z</dcterms:created>
  <dcterms:modified xsi:type="dcterms:W3CDTF">2021-03-22T12:08:19Z</dcterms:modified>
  <cp:category/>
  <cp:version/>
  <cp:contentType/>
  <cp:contentStatus/>
</cp:coreProperties>
</file>