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<sst xmlns="http://schemas.openxmlformats.org/spreadsheetml/2006/main" count="945" uniqueCount="387">
  <si>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</si>
  <si>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</si>
  <si>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</si>
  <si>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</si>
  <si>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</si>
  <si>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</si>
  <si>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</si>
  <si>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</si>
  <si>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</si>
  <si>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</si>
  <si>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</si>
  <si>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</si>
  <si>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</si>
  <si>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</si>
  <si>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</si>
  <si>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</si>
  <si>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</si>
  <si>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</si>
  <si>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</si>
  <si>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</si>
  <si>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</si>
  <si>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</si>
  <si>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</si>
  <si>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</si>
  <si>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</si>
  <si>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</si>
  <si>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</si>
  <si>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</si>
  <si>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</si>
  <si>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</si>
  <si>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</si>
  <si>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</si>
  <si>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</si>
  <si>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</si>
  <si>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</si>
  <si>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</si>
  <si>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</si>
  <si>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</si>
  <si>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</si>
  <si>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</si>
  <si>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</si>
  <si>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</si>
  <si>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</si>
  <si>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</si>
  <si>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</si>
  <si>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</si>
  <si>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</si>
  <si>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</si>
  <si>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</si>
  <si>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</si>
  <si>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</si>
  <si>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</si>
  <si>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</si>
  <si>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</si>
  <si>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</si>
  <si>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</si>
  <si>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</si>
  <si>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</si>
  <si>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</si>
  <si>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</si>
  <si>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</si>
  <si>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</si>
  <si>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</si>
  <si>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</si>
  <si>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</si>
  <si>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</si>
  <si>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</si>
  <si>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</si>
  <si>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</si>
  <si>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</si>
  <si>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</si>
  <si>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</si>
  <si>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</si>
  <si>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</si>
  <si>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</si>
  <si>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</si>
  <si>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</si>
  <si>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</si>
  <si>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</si>
  <si>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</si>
  <si>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</si>
  <si>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</si>
  <si>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</si>
  <si>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</si>
  <si>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</si>
  <si>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</si>
  <si>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</si>
  <si>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</si>
  <si>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</si>
  <si>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</si>
  <si>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</si>
  <si>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</si>
  <si>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</si>
  <si>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</si>
  <si>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</si>
  <si>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</si>
  <si>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</si>
  <si>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</si>
  <si>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</si>
  <si>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</si>
  <si>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</si>
  <si>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</si>
  <si>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</si>
  <si>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</si>
  <si>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</si>
  <si>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</si>
  <si>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</si>
  <si>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</si>
  <si>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</si>
  <si>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</si>
  <si>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</si>
  <si>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</si>
  <si>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</si>
  <si>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</si>
  <si>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</si>
  <si>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</si>
  <si>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</si>
  <si>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</si>
  <si>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</si>
  <si>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</si>
  <si>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</si>
  <si>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</si>
  <si>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</si>
  <si>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</si>
  <si>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</si>
  <si>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</si>
  <si>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</si>
  <si>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</si>
  <si>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</si>
  <si>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</si>
  <si>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</si>
  <si>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</si>
  <si>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</si>
  <si>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</si>
  <si>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</si>
  <si>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</si>
  <si>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</si>
  <si>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</si>
  <si>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</si>
  <si>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</si>
  <si>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</si>
  <si>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</si>
  <si>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</si>
  <si>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</si>
  <si>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</si>
  <si>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</si>
  <si>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</si>
  <si>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</si>
  <si>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</si>
  <si>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</si>
  <si>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</si>
  <si>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</si>
  <si>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</si>
  <si>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</si>
  <si>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</si>
  <si>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</si>
  <si>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</si>
  <si>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</si>
  <si>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</si>
  <si>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</si>
  <si>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</si>
  <si>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</si>
  <si>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</si>
  <si>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</si>
  <si>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</si>
  <si>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</si>
  <si>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</si>
  <si>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</si>
  <si>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</si>
  <si>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</si>
  <si>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</si>
  <si>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</si>
  <si>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</si>
  <si>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</si>
  <si>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</si>
  <si>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</si>
  <si>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</si>
  <si>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</si>
  <si>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</si>
  <si>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</si>
  <si>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</si>
  <si>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</si>
  <si>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</si>
  <si>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</si>
  <si>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</si>
  <si>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</si>
  <si>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</si>
  <si>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</si>
  <si>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</si>
  <si>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</si>
  <si>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</si>
  <si>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</si>
  <si>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</si>
  <si>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</si>
  <si>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</si>
  <si>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</si>
  <si>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</si>
  <si>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</si>
  <si>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</si>
  <si>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</si>
  <si>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</si>
  <si>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</si>
  <si>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</si>
  <si>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</si>
  <si>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</si>
  <si>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</si>
  <si>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</si>
  <si>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</si>
  <si>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</si>
  <si>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</si>
  <si>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</si>
  <si>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</si>
  <si>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</si>
  <si>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</si>
  <si>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</si>
  <si>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</si>
  <si>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</si>
  <si>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</si>
  <si>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</si>
  <si>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</si>
  <si>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</si>
  <si>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</si>
  <si>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</si>
  <si>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</si>
  <si>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</si>
  <si>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</si>
  <si>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</si>
  <si>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12  ул. Желябова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</si>
  <si>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</si>
  <si>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</si>
  <si>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</si>
  <si>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</si>
  <si>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</si>
  <si>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</si>
  <si>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</si>
  <si>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</si>
  <si>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</si>
  <si>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</si>
  <si>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</si>
  <si>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</si>
  <si>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</si>
  <si>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</si>
  <si>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</si>
  <si>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</si>
  <si>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</si>
  <si>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</si>
  <si>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</si>
  <si>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</si>
  <si>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</si>
  <si>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</si>
  <si>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</si>
  <si>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</si>
  <si>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</si>
  <si>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</si>
  <si>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</si>
  <si>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</si>
  <si>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</si>
  <si>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</si>
  <si>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</si>
  <si>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</si>
  <si>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</si>
  <si>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</si>
  <si>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</si>
  <si>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</si>
  <si>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</si>
  <si>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</si>
  <si>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</si>
  <si>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</si>
  <si>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</si>
  <si>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</si>
  <si>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</si>
  <si>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</si>
  <si>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</si>
  <si>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</si>
  <si>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</si>
  <si>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</si>
  <si>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</si>
  <si>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</si>
  <si>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</si>
  <si>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</si>
  <si>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</si>
  <si>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</si>
  <si>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</si>
  <si>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</si>
  <si>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</si>
  <si>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</si>
  <si>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</si>
  <si>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</si>
  <si>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</si>
  <si>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</si>
  <si>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</si>
  <si>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</si>
  <si>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</si>
  <si>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</si>
  <si>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</si>
  <si>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</si>
  <si>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</si>
  <si>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</si>
  <si>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</si>
  <si>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</si>
  <si>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</si>
  <si>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</si>
  <si>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</si>
  <si>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</si>
  <si>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</si>
  <si>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</si>
  <si>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</si>
  <si>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</si>
  <si>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</si>
  <si>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</si>
  <si>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</si>
  <si>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</si>
  <si>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</si>
  <si>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</si>
  <si>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</si>
  <si>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</si>
  <si>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</si>
  <si>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</si>
  <si>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</si>
  <si>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</si>
  <si>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</si>
  <si>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</si>
  <si>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</si>
  <si>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</si>
  <si>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</si>
  <si>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</si>
  <si>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</si>
  <si>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</si>
  <si>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</si>
  <si>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</si>
  <si>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</si>
  <si>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</si>
  <si>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</si>
  <si>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</si>
  <si>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</si>
  <si>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</si>
  <si>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</si>
  <si>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</si>
  <si>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</si>
  <si>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</si>
  <si>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</si>
  <si>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</si>
  <si>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</si>
  <si>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</si>
  <si>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</si>
  <si>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</si>
  <si>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</si>
  <si>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</si>
  <si>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</si>
  <si>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</si>
  <si>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</si>
  <si>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</si>
  <si>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</si>
  <si>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</si>
  <si>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</si>
  <si>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</si>
  <si>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</si>
  <si>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</si>
  <si>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</si>
  <si>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</si>
  <si>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</si>
  <si>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</si>
  <si>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</si>
  <si>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</si>
  <si>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</si>
  <si>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</si>
  <si>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</si>
  <si>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</si>
  <si>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</si>
  <si>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</si>
  <si>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</si>
  <si>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</si>
  <si>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</si>
  <si>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</si>
  <si>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</si>
  <si>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</si>
  <si>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</si>
  <si>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</si>
  <si>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</si>
  <si>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</si>
  <si>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</si>
  <si>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</si>
  <si>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</si>
  <si>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23.10.12</t>
  </si>
  <si>
    <t>24.10.12</t>
  </si>
  <si>
    <t>25.10.12</t>
  </si>
  <si>
    <t>26.10.12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</si>
</sst>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6;&#1077;&#1083;&#1103;&#1073;&#1086;&#1074;&#1072;,%20&#1076;.%201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CP38">
            <v>0.098448</v>
          </cell>
        </row>
        <row r="39">
          <cell r="CP39">
            <v>0.070083</v>
          </cell>
        </row>
        <row r="43">
          <cell r="CP43">
            <v>0.049566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S4">
            <v>3594.2999999999997</v>
          </cell>
        </row>
        <row r="38">
          <cell r="CP38">
            <v>0.098448</v>
          </cell>
        </row>
        <row r="42">
          <cell r="CP42">
            <v>0.153068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6">
          <cell r="CP6">
            <v>0.020816</v>
          </cell>
        </row>
        <row r="9">
          <cell r="CP9">
            <v>0.582542</v>
          </cell>
        </row>
        <row r="10">
          <cell r="CP10">
            <v>0.067284</v>
          </cell>
        </row>
        <row r="11">
          <cell r="CP11">
            <v>3.6E-05</v>
          </cell>
        </row>
        <row r="12">
          <cell r="CP12">
            <v>0.186191</v>
          </cell>
        </row>
        <row r="14">
          <cell r="CP14">
            <v>0.143598</v>
          </cell>
        </row>
        <row r="15">
          <cell r="CP15">
            <v>0.349837</v>
          </cell>
        </row>
        <row r="17">
          <cell r="CP17">
            <v>0.016067</v>
          </cell>
        </row>
        <row r="18">
          <cell r="CP18">
            <v>0.096402</v>
          </cell>
        </row>
        <row r="20">
          <cell r="CP20">
            <v>0.174567</v>
          </cell>
        </row>
        <row r="21">
          <cell r="CP21">
            <v>0.319027</v>
          </cell>
        </row>
        <row r="23">
          <cell r="CP23">
            <v>0.004917</v>
          </cell>
        </row>
        <row r="25">
          <cell r="CP25">
            <v>0.693895</v>
          </cell>
        </row>
        <row r="27">
          <cell r="CP27">
            <v>0.072181</v>
          </cell>
        </row>
        <row r="28">
          <cell r="CP28">
            <v>0.157123</v>
          </cell>
        </row>
        <row r="29">
          <cell r="CP29">
            <v>0.057403</v>
          </cell>
        </row>
        <row r="30">
          <cell r="CP30">
            <v>0.111103</v>
          </cell>
        </row>
        <row r="32">
          <cell r="CP32">
            <v>0.079704</v>
          </cell>
        </row>
        <row r="34">
          <cell r="CP34">
            <v>0.288607</v>
          </cell>
        </row>
        <row r="37">
          <cell r="CP37">
            <v>0.268645</v>
          </cell>
        </row>
        <row r="46">
          <cell r="CP46">
            <v>0.159</v>
          </cell>
        </row>
        <row r="47">
          <cell r="CP47">
            <v>0.301</v>
          </cell>
        </row>
        <row r="48">
          <cell r="CP48">
            <v>0.077</v>
          </cell>
        </row>
        <row r="49">
          <cell r="CP49">
            <v>0.158</v>
          </cell>
        </row>
        <row r="50">
          <cell r="CP50">
            <v>0.041</v>
          </cell>
        </row>
        <row r="51">
          <cell r="CP51">
            <v>0.216</v>
          </cell>
        </row>
        <row r="52">
          <cell r="CP52">
            <v>0.044</v>
          </cell>
        </row>
        <row r="53">
          <cell r="CP53">
            <v>0.034</v>
          </cell>
        </row>
        <row r="55">
          <cell r="CP55">
            <v>0.268</v>
          </cell>
        </row>
        <row r="56">
          <cell r="CP56">
            <v>0.642</v>
          </cell>
        </row>
        <row r="57">
          <cell r="CP57">
            <v>0.057</v>
          </cell>
        </row>
        <row r="58">
          <cell r="CP58">
            <v>0.024</v>
          </cell>
        </row>
        <row r="59">
          <cell r="CP59">
            <v>0.284</v>
          </cell>
        </row>
        <row r="60">
          <cell r="CP60">
            <v>0.012</v>
          </cell>
        </row>
        <row r="61">
          <cell r="CP61">
            <v>0.009</v>
          </cell>
        </row>
        <row r="72">
          <cell r="CP72">
            <v>0.029755</v>
          </cell>
        </row>
        <row r="75">
          <cell r="CP75">
            <v>0.027279</v>
          </cell>
        </row>
        <row r="77">
          <cell r="CP77">
            <v>0.712702</v>
          </cell>
        </row>
        <row r="88">
          <cell r="CP88">
            <v>0.7109</v>
          </cell>
        </row>
        <row r="89">
          <cell r="CP89">
            <v>0.2839</v>
          </cell>
        </row>
        <row r="90">
          <cell r="CP90">
            <v>0.054</v>
          </cell>
        </row>
        <row r="91">
          <cell r="CP91">
            <v>0.0258</v>
          </cell>
        </row>
        <row r="92">
          <cell r="CP92">
            <v>0.0108</v>
          </cell>
        </row>
        <row r="94">
          <cell r="CP94">
            <v>0.0033</v>
          </cell>
        </row>
        <row r="95">
          <cell r="CP95">
            <v>0.0005</v>
          </cell>
        </row>
        <row r="97">
          <cell r="CP97">
            <v>0.0028</v>
          </cell>
        </row>
        <row r="98">
          <cell r="CP98">
            <v>0.0001</v>
          </cell>
        </row>
        <row r="101">
          <cell r="CP101">
            <v>1.2254</v>
          </cell>
        </row>
        <row r="102">
          <cell r="CP102">
            <v>0.78335</v>
          </cell>
        </row>
        <row r="123">
          <cell r="CS123">
            <v>198699.2576244293</v>
          </cell>
        </row>
        <row r="124">
          <cell r="CS124">
            <v>295811.6175936911</v>
          </cell>
        </row>
        <row r="125">
          <cell r="CS125">
            <v>52508.68282207416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30.03</v>
          </cell>
        </row>
        <row r="24">
          <cell r="D24">
            <v>-14529.022474599653</v>
          </cell>
        </row>
        <row r="25">
          <cell r="D25">
            <v>130386.31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SheetLayoutView="100" zoomScalePageLayoutView="0" workbookViewId="0" topLeftCell="A1">
      <selection activeCell="B244" sqref="B243:B24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25.421875" style="18" hidden="1" customWidth="1"/>
    <col min="8" max="12" width="9.140625" style="18" hidden="1" customWidth="1"/>
    <col min="13" max="22" width="9.140625" style="18" customWidth="1"/>
    <col min="23" max="27" width="9.140625" style="3" customWidth="1"/>
    <col min="28" max="16384" width="9.140625" style="3" customWidth="1"/>
  </cols>
  <sheetData>
    <row r="1" ht="15.75">
      <c r="E1" s="2" t="s">
        <v>196</v>
      </c>
    </row>
    <row r="2" spans="1:22" s="6" customFormat="1" ht="33.75" customHeight="1">
      <c r="A2" s="22" t="s">
        <v>227</v>
      </c>
      <c r="B2" s="22"/>
      <c r="C2" s="22"/>
      <c r="D2" s="22"/>
      <c r="E2" s="2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228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229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230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30.03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-14529.022474599653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130386.31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547019.5580401946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2019'!$CS$124</f>
        <v>295811.6175936911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2019'!$CS$123</f>
        <v>198699.2576244293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2019'!$CS$125</f>
        <v>52508.68282207416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457737.9680401946</v>
      </c>
      <c r="E16" s="2">
        <v>459153.32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457737.9680401946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443238.97556559497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502.11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-13580.579208405048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111529.43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36515.35</v>
      </c>
      <c r="E28" s="2">
        <v>36515.35</v>
      </c>
      <c r="F28" s="18">
        <f>'[3]ГУК 2019'!$CP$77*12*E2</f>
        <v>30739.977583199998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9">
        <f>E28/E2</f>
        <v>10.159238238321786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35609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1746.83</v>
      </c>
      <c r="F35" s="18">
        <f>'[3]ГУК 2019'!$CP$90*12*E2</f>
        <v>2329.1064</v>
      </c>
      <c r="G35" s="2">
        <v>1843.87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0.48600005564365795</v>
      </c>
    </row>
    <row r="39" spans="1:7" ht="31.5">
      <c r="A39" s="7" t="s">
        <v>121</v>
      </c>
      <c r="B39" s="1" t="s">
        <v>106</v>
      </c>
      <c r="C39" s="1" t="s">
        <v>67</v>
      </c>
      <c r="D39" s="1" t="s">
        <v>197</v>
      </c>
      <c r="E39" s="2">
        <v>834.59</v>
      </c>
      <c r="F39" s="18">
        <f>'[3]ГУК 2019'!$CP$91*12*E2</f>
        <v>1112.79528</v>
      </c>
      <c r="G39" s="2">
        <v>834.59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0.23219820270984615</v>
      </c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9183.78</v>
      </c>
      <c r="F43" s="18">
        <f>'[3]ГУК 2019'!$CP$89*12*E2</f>
        <v>12245.061239999999</v>
      </c>
      <c r="G43" s="2">
        <v>8928.68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2.5550955679826393</v>
      </c>
    </row>
    <row r="47" spans="1:7" ht="31.5">
      <c r="A47" s="7" t="s">
        <v>209</v>
      </c>
      <c r="B47" s="1" t="s">
        <v>106</v>
      </c>
      <c r="C47" s="1" t="s">
        <v>67</v>
      </c>
      <c r="D47" s="1" t="s">
        <v>14</v>
      </c>
      <c r="E47" s="2">
        <v>22922.94</v>
      </c>
      <c r="F47" s="18">
        <f>'[3]ГУК 2019'!$CP$88*12*E2</f>
        <v>30662.25444</v>
      </c>
      <c r="G47" s="2">
        <v>22056.56</v>
      </c>
    </row>
    <row r="48" spans="1:4" ht="15.75">
      <c r="A48" s="7" t="s">
        <v>210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211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212</v>
      </c>
      <c r="B50" s="1" t="s">
        <v>108</v>
      </c>
      <c r="C50" s="1" t="s">
        <v>73</v>
      </c>
      <c r="D50" s="23">
        <f>E47/E2</f>
        <v>6.377581170186128</v>
      </c>
    </row>
    <row r="51" spans="1:7" ht="47.25">
      <c r="A51" s="7" t="s">
        <v>213</v>
      </c>
      <c r="B51" s="1" t="s">
        <v>106</v>
      </c>
      <c r="C51" s="1" t="s">
        <v>67</v>
      </c>
      <c r="D51" s="23" t="s">
        <v>200</v>
      </c>
      <c r="E51" s="2">
        <v>460.43</v>
      </c>
      <c r="F51" s="18">
        <f>('[3]ГУК 2019'!$CP$94+'[3]ГУК 2019'!$CP$95+'[3]ГУК 2019'!$CP$97+'[3]ГУК 2019'!$CP$98)*12*E2</f>
        <v>288.98172</v>
      </c>
      <c r="G51" s="2">
        <v>248.55</v>
      </c>
    </row>
    <row r="52" spans="1:4" ht="15.75">
      <c r="A52" s="7" t="s">
        <v>214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215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216</v>
      </c>
      <c r="B54" s="1" t="s">
        <v>108</v>
      </c>
      <c r="C54" s="1" t="s">
        <v>73</v>
      </c>
      <c r="D54" s="23">
        <f>E51/E2</f>
        <v>0.1281000472971093</v>
      </c>
    </row>
    <row r="55" spans="1:7" ht="31.5">
      <c r="A55" s="7" t="s">
        <v>217</v>
      </c>
      <c r="B55" s="1" t="s">
        <v>106</v>
      </c>
      <c r="C55" s="1" t="s">
        <v>67</v>
      </c>
      <c r="D55" s="23" t="s">
        <v>199</v>
      </c>
      <c r="E55" s="2">
        <v>460.43</v>
      </c>
      <c r="F55" s="18">
        <f>'[3]ГУК 2019'!$CP$92*12*E2</f>
        <v>465.82128</v>
      </c>
      <c r="G55" s="2">
        <v>349.37</v>
      </c>
    </row>
    <row r="56" spans="1:4" ht="15.75">
      <c r="A56" s="7" t="s">
        <v>218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219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220</v>
      </c>
      <c r="B58" s="1" t="s">
        <v>108</v>
      </c>
      <c r="C58" s="1" t="s">
        <v>73</v>
      </c>
      <c r="D58" s="23">
        <f>E55/E2</f>
        <v>0.1281000472971093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33787.13886</v>
      </c>
      <c r="E60" s="2">
        <v>32183.02</v>
      </c>
      <c r="F60" s="18">
        <f>'[3]ГУК 2019'!$CP$102*12*E2</f>
        <v>33787.13886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9">
        <f>E60/E2</f>
        <v>8.953904793701138</v>
      </c>
    </row>
    <row r="65" spans="1:22" s="6" customFormat="1" ht="27.75" customHeight="1">
      <c r="A65" s="19" t="s">
        <v>231</v>
      </c>
      <c r="B65" s="4" t="s">
        <v>104</v>
      </c>
      <c r="C65" s="4" t="s">
        <v>67</v>
      </c>
      <c r="D65" s="4" t="s">
        <v>225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232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233</v>
      </c>
      <c r="B67" s="1" t="s">
        <v>106</v>
      </c>
      <c r="C67" s="1" t="s">
        <v>67</v>
      </c>
      <c r="D67" s="1" t="s">
        <v>225</v>
      </c>
    </row>
    <row r="68" spans="1:4" ht="15.75">
      <c r="A68" s="7" t="s">
        <v>234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235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236</v>
      </c>
      <c r="B70" s="1" t="s">
        <v>108</v>
      </c>
      <c r="C70" s="1" t="s">
        <v>73</v>
      </c>
      <c r="D70" s="1">
        <f>E65/E2</f>
        <v>0</v>
      </c>
    </row>
    <row r="71" spans="1:22" s="6" customFormat="1" ht="27.75" customHeight="1">
      <c r="A71" s="19" t="s">
        <v>237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238</v>
      </c>
      <c r="B72" s="1" t="s">
        <v>105</v>
      </c>
      <c r="C72" s="1" t="s">
        <v>73</v>
      </c>
      <c r="D72" s="8">
        <f>E72</f>
        <v>52853.46</v>
      </c>
      <c r="E72" s="2">
        <v>52853.46</v>
      </c>
      <c r="F72" s="18">
        <f>'[3]ГУК 2019'!$CP$101*12*E2</f>
        <v>52853.462640000005</v>
      </c>
    </row>
    <row r="73" spans="1:4" ht="31.5">
      <c r="A73" s="7" t="s">
        <v>239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240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241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242</v>
      </c>
      <c r="B76" s="1" t="s">
        <v>108</v>
      </c>
      <c r="C76" s="1" t="s">
        <v>73</v>
      </c>
      <c r="D76" s="9">
        <f>E72/E2</f>
        <v>14.704799265503713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10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11457.95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11457.95</v>
      </c>
      <c r="F79" s="18">
        <f>'[3]ГУК 2019'!$CP$37*12*E2</f>
        <v>11587.088682000001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9">
        <f>E79/E2</f>
        <v>3.1878112567120165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6697.13</v>
      </c>
      <c r="F83" s="5" t="s">
        <v>207</v>
      </c>
      <c r="G83" s="5">
        <f>('[3]ГУК 2019'!$CP$72+'[3]ГУК 2019'!$CP$75)*12*E2</f>
        <v>2459.9676744000003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6697.13</v>
      </c>
      <c r="F84" s="18">
        <v>74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9">
        <f>E83/F84</f>
        <v>90.50175675675676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208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243</v>
      </c>
      <c r="B90" s="1" t="s">
        <v>105</v>
      </c>
      <c r="C90" s="1" t="s">
        <v>73</v>
      </c>
      <c r="D90" s="1">
        <f>E91+E95</f>
        <v>559.73</v>
      </c>
      <c r="F90" s="1">
        <v>717.6</v>
      </c>
    </row>
    <row r="91" spans="1:6" ht="31.5">
      <c r="A91" s="7" t="s">
        <v>244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221</v>
      </c>
    </row>
    <row r="92" spans="1:6" ht="15.75">
      <c r="A92" s="7" t="s">
        <v>245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246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247</v>
      </c>
      <c r="B94" s="1" t="s">
        <v>108</v>
      </c>
      <c r="C94" s="1" t="s">
        <v>73</v>
      </c>
      <c r="D94" s="9">
        <f>E91/F90</f>
        <v>0</v>
      </c>
      <c r="F94" s="1" t="s">
        <v>208</v>
      </c>
    </row>
    <row r="95" spans="1:6" ht="31.5">
      <c r="A95" s="7" t="s">
        <v>248</v>
      </c>
      <c r="B95" s="1" t="s">
        <v>106</v>
      </c>
      <c r="C95" s="1" t="s">
        <v>67</v>
      </c>
      <c r="D95" s="1" t="s">
        <v>6</v>
      </c>
      <c r="E95" s="2">
        <v>559.73</v>
      </c>
      <c r="F95" s="1">
        <f>F90</f>
        <v>717.6</v>
      </c>
    </row>
    <row r="96" spans="1:4" ht="15.75">
      <c r="A96" s="7" t="s">
        <v>249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250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251</v>
      </c>
      <c r="B98" s="1" t="s">
        <v>108</v>
      </c>
      <c r="C98" s="1" t="s">
        <v>73</v>
      </c>
      <c r="D98" s="9">
        <f>E95/F95</f>
        <v>0.7800027870680044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252</v>
      </c>
      <c r="B100" s="1" t="s">
        <v>105</v>
      </c>
      <c r="C100" s="1" t="s">
        <v>73</v>
      </c>
      <c r="D100" s="8">
        <f>E101+E105+E113+E117+E121+E125+E129+E133+E137+E141+E145+E149+E153+E109</f>
        <v>115218.7356</v>
      </c>
    </row>
    <row r="101" spans="1:7" ht="31.5">
      <c r="A101" s="7" t="s">
        <v>253</v>
      </c>
      <c r="B101" s="1" t="s">
        <v>106</v>
      </c>
      <c r="C101" s="1" t="s">
        <v>67</v>
      </c>
      <c r="D101" s="1" t="s">
        <v>27</v>
      </c>
      <c r="E101" s="2">
        <f>F101</f>
        <v>1984.0536000000002</v>
      </c>
      <c r="F101" s="18">
        <f>('[3]ГУК 2019'!$CP$53+'[3]ГУК 2019'!$CP$60)*12*E2</f>
        <v>1984.0536000000002</v>
      </c>
      <c r="G101" s="2">
        <v>1081.16</v>
      </c>
    </row>
    <row r="102" spans="1:7" ht="15.75">
      <c r="A102" s="7" t="s">
        <v>254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255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256</v>
      </c>
      <c r="B104" s="1" t="s">
        <v>108</v>
      </c>
      <c r="C104" s="1" t="s">
        <v>73</v>
      </c>
      <c r="D104" s="9">
        <f>E101/E2</f>
        <v>0.552</v>
      </c>
      <c r="G104" s="2"/>
    </row>
    <row r="105" spans="1:7" ht="31.5">
      <c r="A105" s="7" t="s">
        <v>257</v>
      </c>
      <c r="B105" s="1" t="s">
        <v>106</v>
      </c>
      <c r="C105" s="1" t="s">
        <v>67</v>
      </c>
      <c r="D105" s="1" t="s">
        <v>28</v>
      </c>
      <c r="E105" s="2">
        <f>F105</f>
        <v>6857.9244</v>
      </c>
      <c r="F105" s="18">
        <f>'[3]ГУК 2019'!$CP$46*12*E2</f>
        <v>6857.9244</v>
      </c>
      <c r="G105" s="2">
        <v>4286.2</v>
      </c>
    </row>
    <row r="106" spans="1:7" ht="15.75">
      <c r="A106" s="7" t="s">
        <v>258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259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260</v>
      </c>
      <c r="B108" s="1" t="s">
        <v>108</v>
      </c>
      <c r="C108" s="1" t="s">
        <v>73</v>
      </c>
      <c r="D108" s="9">
        <f>E105/E2</f>
        <v>1.908</v>
      </c>
      <c r="G108" s="2"/>
    </row>
    <row r="109" spans="1:7" ht="31.5">
      <c r="A109" s="7" t="s">
        <v>261</v>
      </c>
      <c r="B109" s="1" t="s">
        <v>106</v>
      </c>
      <c r="C109" s="1" t="s">
        <v>67</v>
      </c>
      <c r="D109" s="9" t="s">
        <v>226</v>
      </c>
      <c r="E109" s="2">
        <f>F109</f>
        <v>1768.3956</v>
      </c>
      <c r="F109" s="18">
        <f>'[3]ГУК 2019'!$CP$50*12*E2</f>
        <v>1768.3956</v>
      </c>
      <c r="G109" s="2">
        <v>1400.98</v>
      </c>
    </row>
    <row r="110" spans="1:7" ht="15.75">
      <c r="A110" s="7" t="s">
        <v>262</v>
      </c>
      <c r="B110" s="1" t="s">
        <v>107</v>
      </c>
      <c r="C110" s="1" t="s">
        <v>67</v>
      </c>
      <c r="D110" s="9" t="s">
        <v>24</v>
      </c>
      <c r="G110" s="2"/>
    </row>
    <row r="111" spans="1:7" ht="15.75">
      <c r="A111" s="7" t="s">
        <v>263</v>
      </c>
      <c r="B111" s="1" t="s">
        <v>64</v>
      </c>
      <c r="C111" s="1" t="s">
        <v>67</v>
      </c>
      <c r="D111" s="9" t="s">
        <v>10</v>
      </c>
      <c r="G111" s="2"/>
    </row>
    <row r="112" spans="1:7" ht="15.75">
      <c r="A112" s="7" t="s">
        <v>264</v>
      </c>
      <c r="B112" s="1" t="s">
        <v>108</v>
      </c>
      <c r="C112" s="1" t="s">
        <v>73</v>
      </c>
      <c r="D112" s="9">
        <f>E109/E2</f>
        <v>0.492</v>
      </c>
      <c r="G112" s="2"/>
    </row>
    <row r="113" spans="1:7" ht="31.5">
      <c r="A113" s="7" t="s">
        <v>265</v>
      </c>
      <c r="B113" s="1" t="s">
        <v>106</v>
      </c>
      <c r="C113" s="1" t="s">
        <v>67</v>
      </c>
      <c r="D113" s="1" t="s">
        <v>3</v>
      </c>
      <c r="E113" s="2">
        <f>F113</f>
        <v>2932.9488000000006</v>
      </c>
      <c r="F113" s="18">
        <f>('[3]ГУК 2019'!$CP$52+'[3]ГУК 2019'!$CP$58)*12*E2</f>
        <v>2932.9488000000006</v>
      </c>
      <c r="G113" s="2">
        <v>2363.51</v>
      </c>
    </row>
    <row r="114" spans="1:4" ht="15.75">
      <c r="A114" s="7" t="s">
        <v>266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267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268</v>
      </c>
      <c r="B116" s="1" t="s">
        <v>108</v>
      </c>
      <c r="C116" s="1" t="s">
        <v>73</v>
      </c>
      <c r="D116" s="9">
        <f>E113/E2</f>
        <v>0.8160000000000002</v>
      </c>
    </row>
    <row r="117" spans="1:6" ht="31.5">
      <c r="A117" s="7" t="s">
        <v>269</v>
      </c>
      <c r="B117" s="1" t="s">
        <v>106</v>
      </c>
      <c r="C117" s="1" t="s">
        <v>67</v>
      </c>
      <c r="D117" s="1" t="s">
        <v>2</v>
      </c>
      <c r="E117" s="2">
        <v>39081.2</v>
      </c>
      <c r="F117" s="18">
        <f>('[3]ГУК 2019'!$CP$48+'[3]ГУК 2019'!$CP$56)*12*E2</f>
        <v>31011.620400000003</v>
      </c>
    </row>
    <row r="118" spans="1:4" ht="15.75">
      <c r="A118" s="7" t="s">
        <v>270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271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272</v>
      </c>
      <c r="B120" s="1" t="s">
        <v>108</v>
      </c>
      <c r="C120" s="1" t="s">
        <v>73</v>
      </c>
      <c r="D120" s="9">
        <f>E117/E2</f>
        <v>10.873104637898894</v>
      </c>
    </row>
    <row r="121" spans="1:7" ht="47.25">
      <c r="A121" s="7" t="s">
        <v>273</v>
      </c>
      <c r="B121" s="1" t="s">
        <v>106</v>
      </c>
      <c r="C121" s="1" t="s">
        <v>67</v>
      </c>
      <c r="D121" s="1" t="s">
        <v>32</v>
      </c>
      <c r="E121" s="2">
        <f>F121</f>
        <v>24541.8804</v>
      </c>
      <c r="F121" s="18">
        <f>('[3]ГУК 2019'!$CP$47+'[3]ГУК 2019'!$CP$55)*12*E2</f>
        <v>24541.8804</v>
      </c>
      <c r="G121" s="2">
        <v>22223.65</v>
      </c>
    </row>
    <row r="122" spans="1:7" ht="15.75">
      <c r="A122" s="7" t="s">
        <v>274</v>
      </c>
      <c r="B122" s="1" t="s">
        <v>107</v>
      </c>
      <c r="C122" s="1" t="s">
        <v>67</v>
      </c>
      <c r="D122" s="1" t="s">
        <v>33</v>
      </c>
      <c r="G122" s="2"/>
    </row>
    <row r="123" spans="1:7" ht="15.75">
      <c r="A123" s="7" t="s">
        <v>275</v>
      </c>
      <c r="B123" s="1" t="s">
        <v>64</v>
      </c>
      <c r="C123" s="1" t="s">
        <v>67</v>
      </c>
      <c r="D123" s="1" t="s">
        <v>10</v>
      </c>
      <c r="G123" s="2"/>
    </row>
    <row r="124" spans="1:7" ht="15.75">
      <c r="A124" s="7" t="s">
        <v>276</v>
      </c>
      <c r="B124" s="1" t="s">
        <v>108</v>
      </c>
      <c r="C124" s="1" t="s">
        <v>73</v>
      </c>
      <c r="D124" s="9">
        <f>E121/E2</f>
        <v>6.827999999999999</v>
      </c>
      <c r="G124" s="2"/>
    </row>
    <row r="125" spans="1:7" ht="31.5">
      <c r="A125" s="7" t="s">
        <v>277</v>
      </c>
      <c r="B125" s="1" t="s">
        <v>106</v>
      </c>
      <c r="C125" s="1" t="s">
        <v>67</v>
      </c>
      <c r="D125" s="1" t="s">
        <v>34</v>
      </c>
      <c r="E125" s="2">
        <f>F125</f>
        <v>12249.374399999999</v>
      </c>
      <c r="F125" s="18">
        <f>'[3]ГУК 2019'!$CP$59*12*E2</f>
        <v>12249.374399999999</v>
      </c>
      <c r="G125" s="2">
        <v>12424.19</v>
      </c>
    </row>
    <row r="126" spans="1:7" ht="15.75">
      <c r="A126" s="7" t="s">
        <v>278</v>
      </c>
      <c r="B126" s="1" t="s">
        <v>107</v>
      </c>
      <c r="C126" s="1" t="s">
        <v>67</v>
      </c>
      <c r="D126" s="1" t="s">
        <v>35</v>
      </c>
      <c r="G126" s="2"/>
    </row>
    <row r="127" spans="1:7" ht="15.75">
      <c r="A127" s="7" t="s">
        <v>279</v>
      </c>
      <c r="B127" s="1" t="s">
        <v>64</v>
      </c>
      <c r="C127" s="1" t="s">
        <v>67</v>
      </c>
      <c r="D127" s="1" t="s">
        <v>10</v>
      </c>
      <c r="G127" s="2"/>
    </row>
    <row r="128" spans="1:7" ht="15.75">
      <c r="A128" s="7" t="s">
        <v>280</v>
      </c>
      <c r="B128" s="1" t="s">
        <v>108</v>
      </c>
      <c r="C128" s="1" t="s">
        <v>73</v>
      </c>
      <c r="D128" s="9">
        <f>E125/E2</f>
        <v>3.4079999999999995</v>
      </c>
      <c r="G128" s="2"/>
    </row>
    <row r="129" spans="1:7" ht="31.5">
      <c r="A129" s="7" t="s">
        <v>281</v>
      </c>
      <c r="B129" s="1" t="s">
        <v>106</v>
      </c>
      <c r="C129" s="1" t="s">
        <v>67</v>
      </c>
      <c r="D129" s="1" t="s">
        <v>36</v>
      </c>
      <c r="E129" s="2">
        <f>F129</f>
        <v>9316.4256</v>
      </c>
      <c r="F129" s="18">
        <f>'[3]ГУК 2019'!$CP$51*12*E2</f>
        <v>9316.4256</v>
      </c>
      <c r="G129" s="2">
        <v>3107.27</v>
      </c>
    </row>
    <row r="130" spans="1:4" ht="15.75">
      <c r="A130" s="7" t="s">
        <v>282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283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284</v>
      </c>
      <c r="B132" s="1" t="s">
        <v>108</v>
      </c>
      <c r="C132" s="1" t="s">
        <v>73</v>
      </c>
      <c r="D132" s="9">
        <f>E129/E2</f>
        <v>2.592</v>
      </c>
    </row>
    <row r="133" spans="1:7" ht="31.5">
      <c r="A133" s="7" t="s">
        <v>285</v>
      </c>
      <c r="B133" s="1" t="s">
        <v>106</v>
      </c>
      <c r="C133" s="1" t="s">
        <v>67</v>
      </c>
      <c r="D133" s="1" t="s">
        <v>37</v>
      </c>
      <c r="E133" s="2">
        <f>F133</f>
        <v>6814.7928</v>
      </c>
      <c r="F133" s="18">
        <f>'[3]ГУК 2019'!$CP$49*12*E2</f>
        <v>6814.7928</v>
      </c>
      <c r="G133" s="2">
        <v>1621.03</v>
      </c>
    </row>
    <row r="134" spans="1:4" ht="15.75">
      <c r="A134" s="7" t="s">
        <v>286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287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288</v>
      </c>
      <c r="B136" s="1" t="s">
        <v>108</v>
      </c>
      <c r="C136" s="1" t="s">
        <v>73</v>
      </c>
      <c r="D136" s="9">
        <f>E133/E2</f>
        <v>1.896</v>
      </c>
    </row>
    <row r="137" spans="1:6" ht="31.5">
      <c r="A137" s="7" t="s">
        <v>289</v>
      </c>
      <c r="B137" s="1" t="s">
        <v>106</v>
      </c>
      <c r="C137" s="1" t="s">
        <v>67</v>
      </c>
      <c r="D137" s="1" t="s">
        <v>204</v>
      </c>
      <c r="E137" s="2">
        <v>2454.19</v>
      </c>
      <c r="F137" s="18">
        <f>'[3]ГУК 2019'!$CP$57*12*E2</f>
        <v>2458.5012</v>
      </c>
    </row>
    <row r="138" spans="1:4" ht="15.75">
      <c r="A138" s="7" t="s">
        <v>290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292</v>
      </c>
      <c r="B140" s="1" t="s">
        <v>108</v>
      </c>
      <c r="C140" s="1" t="s">
        <v>73</v>
      </c>
      <c r="D140" s="9">
        <f>E137/E2</f>
        <v>0.6828005453078485</v>
      </c>
    </row>
    <row r="141" spans="1:6" ht="31.5">
      <c r="A141" s="7" t="s">
        <v>293</v>
      </c>
      <c r="B141" s="1" t="s">
        <v>106</v>
      </c>
      <c r="C141" s="1" t="s">
        <v>67</v>
      </c>
      <c r="D141" s="9" t="s">
        <v>203</v>
      </c>
      <c r="E141" s="2">
        <v>388.18</v>
      </c>
      <c r="F141" s="18">
        <f>'[3]ГУК 2019'!$CP$61*12*E2</f>
        <v>388.1844</v>
      </c>
    </row>
    <row r="142" spans="1:4" ht="15.75">
      <c r="A142" s="7" t="s">
        <v>294</v>
      </c>
      <c r="B142" s="1" t="s">
        <v>107</v>
      </c>
      <c r="C142" s="1" t="s">
        <v>67</v>
      </c>
      <c r="D142" s="9" t="s">
        <v>31</v>
      </c>
    </row>
    <row r="143" spans="1:4" ht="15.75">
      <c r="A143" s="7" t="s">
        <v>295</v>
      </c>
      <c r="B143" s="1" t="s">
        <v>64</v>
      </c>
      <c r="C143" s="1" t="s">
        <v>67</v>
      </c>
      <c r="D143" s="9" t="s">
        <v>10</v>
      </c>
    </row>
    <row r="144" spans="1:4" ht="15.75">
      <c r="A144" s="7" t="s">
        <v>296</v>
      </c>
      <c r="B144" s="1" t="s">
        <v>108</v>
      </c>
      <c r="C144" s="1" t="s">
        <v>73</v>
      </c>
      <c r="D144" s="9">
        <f>E141/E2</f>
        <v>0.10799877583952369</v>
      </c>
    </row>
    <row r="145" spans="1:6" ht="31.5">
      <c r="A145" s="7" t="s">
        <v>297</v>
      </c>
      <c r="B145" s="1" t="s">
        <v>106</v>
      </c>
      <c r="C145" s="1" t="s">
        <v>67</v>
      </c>
      <c r="D145" s="9" t="s">
        <v>205</v>
      </c>
      <c r="E145" s="2">
        <v>0</v>
      </c>
      <c r="F145" s="18">
        <f>'[3]ГУК 2019'!$CP$6*12*E2</f>
        <v>897.8273856000001</v>
      </c>
    </row>
    <row r="146" spans="1:4" ht="15.75">
      <c r="A146" s="7" t="s">
        <v>298</v>
      </c>
      <c r="B146" s="1" t="s">
        <v>107</v>
      </c>
      <c r="C146" s="1" t="s">
        <v>67</v>
      </c>
      <c r="D146" s="9" t="s">
        <v>24</v>
      </c>
    </row>
    <row r="147" spans="1:4" ht="15.75">
      <c r="A147" s="7" t="s">
        <v>299</v>
      </c>
      <c r="B147" s="1" t="s">
        <v>64</v>
      </c>
      <c r="C147" s="1" t="s">
        <v>67</v>
      </c>
      <c r="D147" s="9" t="s">
        <v>10</v>
      </c>
    </row>
    <row r="148" spans="1:4" ht="15.75">
      <c r="A148" s="7" t="s">
        <v>300</v>
      </c>
      <c r="B148" s="1" t="s">
        <v>108</v>
      </c>
      <c r="C148" s="1" t="s">
        <v>73</v>
      </c>
      <c r="D148" s="9">
        <f>E145/E2</f>
        <v>0</v>
      </c>
    </row>
    <row r="149" spans="1:7" ht="31.5">
      <c r="A149" s="7" t="s">
        <v>301</v>
      </c>
      <c r="B149" s="1" t="s">
        <v>106</v>
      </c>
      <c r="C149" s="1" t="s">
        <v>67</v>
      </c>
      <c r="D149" s="9" t="s">
        <v>202</v>
      </c>
      <c r="E149" s="2">
        <v>4756.85</v>
      </c>
      <c r="F149" s="18">
        <f>'[3]ГУК 2019'!$CP$32*12*E2</f>
        <v>3437.7610464</v>
      </c>
      <c r="G149" s="2"/>
    </row>
    <row r="150" spans="1:4" ht="15.75">
      <c r="A150" s="7" t="s">
        <v>302</v>
      </c>
      <c r="B150" s="1" t="s">
        <v>107</v>
      </c>
      <c r="C150" s="1" t="s">
        <v>67</v>
      </c>
      <c r="D150" s="9" t="s">
        <v>24</v>
      </c>
    </row>
    <row r="151" spans="1:4" ht="15.75">
      <c r="A151" s="7" t="s">
        <v>303</v>
      </c>
      <c r="B151" s="1" t="s">
        <v>64</v>
      </c>
      <c r="C151" s="1" t="s">
        <v>67</v>
      </c>
      <c r="D151" s="9" t="s">
        <v>10</v>
      </c>
    </row>
    <row r="152" spans="1:4" ht="15.75">
      <c r="A152" s="7" t="s">
        <v>304</v>
      </c>
      <c r="B152" s="1" t="s">
        <v>108</v>
      </c>
      <c r="C152" s="1" t="s">
        <v>73</v>
      </c>
      <c r="D152" s="9">
        <f>E149/E2</f>
        <v>1.3234426731213311</v>
      </c>
    </row>
    <row r="153" spans="1:7" ht="31.5">
      <c r="A153" s="7" t="s">
        <v>305</v>
      </c>
      <c r="B153" s="1" t="s">
        <v>106</v>
      </c>
      <c r="C153" s="1" t="s">
        <v>67</v>
      </c>
      <c r="D153" s="1" t="s">
        <v>201</v>
      </c>
      <c r="E153" s="2">
        <v>2072.52</v>
      </c>
      <c r="F153" s="12">
        <f>'[3]ГУК 2019'!$CP$34*12*E2</f>
        <v>12448.0816812</v>
      </c>
      <c r="G153" s="2"/>
    </row>
    <row r="154" spans="1:6" ht="15.75">
      <c r="A154" s="7" t="s">
        <v>306</v>
      </c>
      <c r="B154" s="1" t="s">
        <v>107</v>
      </c>
      <c r="C154" s="1" t="s">
        <v>67</v>
      </c>
      <c r="D154" s="1" t="s">
        <v>24</v>
      </c>
      <c r="F154" s="11"/>
    </row>
    <row r="155" spans="1:4" ht="15.75">
      <c r="A155" s="7" t="s">
        <v>307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308</v>
      </c>
      <c r="B156" s="1" t="s">
        <v>108</v>
      </c>
      <c r="C156" s="1" t="s">
        <v>73</v>
      </c>
      <c r="D156" s="9">
        <f>E153/E2</f>
        <v>0.576612970536683</v>
      </c>
    </row>
    <row r="157" spans="1:4" ht="47.25">
      <c r="A157" s="19" t="s">
        <v>309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310</v>
      </c>
      <c r="B158" s="1" t="s">
        <v>105</v>
      </c>
      <c r="C158" s="1" t="s">
        <v>73</v>
      </c>
      <c r="D158" s="8">
        <f>E159+E163+E171+E175+E179+E183+E187+E191+E195+E199+E203+E167</f>
        <v>46519.980314</v>
      </c>
    </row>
    <row r="159" spans="1:6" ht="31.5" hidden="1">
      <c r="A159" s="7" t="s">
        <v>311</v>
      </c>
      <c r="B159" s="1" t="s">
        <v>106</v>
      </c>
      <c r="C159" s="1" t="s">
        <v>67</v>
      </c>
      <c r="D159" s="1" t="s">
        <v>39</v>
      </c>
      <c r="E159" s="2">
        <v>0</v>
      </c>
      <c r="F159" s="18">
        <v>1</v>
      </c>
    </row>
    <row r="160" spans="1:4" ht="15.75" hidden="1">
      <c r="A160" s="7" t="s">
        <v>312</v>
      </c>
      <c r="B160" s="1" t="s">
        <v>107</v>
      </c>
      <c r="C160" s="1" t="s">
        <v>67</v>
      </c>
      <c r="D160" s="1" t="s">
        <v>40</v>
      </c>
    </row>
    <row r="161" spans="1:4" ht="15.75" hidden="1">
      <c r="A161" s="7" t="s">
        <v>313</v>
      </c>
      <c r="B161" s="1" t="s">
        <v>64</v>
      </c>
      <c r="C161" s="1" t="s">
        <v>67</v>
      </c>
      <c r="D161" s="1" t="s">
        <v>20</v>
      </c>
    </row>
    <row r="162" spans="1:4" ht="15.75" hidden="1">
      <c r="A162" s="7" t="s">
        <v>314</v>
      </c>
      <c r="B162" s="1" t="s">
        <v>108</v>
      </c>
      <c r="C162" s="1" t="s">
        <v>73</v>
      </c>
      <c r="D162" s="9">
        <v>251.9</v>
      </c>
    </row>
    <row r="163" spans="1:7" ht="31.5">
      <c r="A163" s="7" t="s">
        <v>315</v>
      </c>
      <c r="B163" s="1" t="s">
        <v>106</v>
      </c>
      <c r="C163" s="1" t="s">
        <v>67</v>
      </c>
      <c r="D163" s="1" t="s">
        <v>224</v>
      </c>
      <c r="E163" s="2">
        <f>('[2]гук(2016)'!$CP$38+'[2]гук(2016)'!$CP$42)*12*'[2]гук(2016)'!$CS$4</f>
        <v>10848.2875056</v>
      </c>
      <c r="F163" s="18">
        <v>2</v>
      </c>
      <c r="G163" s="18">
        <f>'[1]гук(2016)'!$CP$38*12*E2</f>
        <v>4246.2197568</v>
      </c>
    </row>
    <row r="164" spans="1:4" ht="15.75">
      <c r="A164" s="7" t="s">
        <v>316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317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318</v>
      </c>
      <c r="B166" s="1" t="s">
        <v>108</v>
      </c>
      <c r="C166" s="1" t="s">
        <v>73</v>
      </c>
      <c r="D166" s="9">
        <f>E163/F163</f>
        <v>5424.1437528</v>
      </c>
    </row>
    <row r="167" spans="1:7" ht="31.5">
      <c r="A167" s="7" t="s">
        <v>319</v>
      </c>
      <c r="B167" s="1" t="s">
        <v>106</v>
      </c>
      <c r="C167" s="1" t="s">
        <v>67</v>
      </c>
      <c r="D167" s="1" t="s">
        <v>39</v>
      </c>
      <c r="E167" s="2">
        <f>('[1]гук(2016)'!$CP$39+'[1]гук(2016)'!$CP$43)*12*E2</f>
        <v>5160.6528084</v>
      </c>
      <c r="F167" s="18">
        <v>1</v>
      </c>
      <c r="G167" s="18">
        <f>'[1]гук(2016)'!$CP$39*12*E2</f>
        <v>3022.7919228000005</v>
      </c>
    </row>
    <row r="168" spans="1:4" ht="15.75">
      <c r="A168" s="7" t="s">
        <v>320</v>
      </c>
      <c r="B168" s="1" t="s">
        <v>107</v>
      </c>
      <c r="C168" s="1" t="s">
        <v>67</v>
      </c>
      <c r="D168" s="1" t="s">
        <v>40</v>
      </c>
    </row>
    <row r="169" spans="1:4" ht="15.75">
      <c r="A169" s="7" t="s">
        <v>321</v>
      </c>
      <c r="B169" s="1" t="s">
        <v>64</v>
      </c>
      <c r="C169" s="1" t="s">
        <v>67</v>
      </c>
      <c r="D169" s="1" t="s">
        <v>20</v>
      </c>
    </row>
    <row r="170" spans="1:4" ht="15.75">
      <c r="A170" s="7" t="s">
        <v>322</v>
      </c>
      <c r="B170" s="1" t="s">
        <v>108</v>
      </c>
      <c r="C170" s="1" t="s">
        <v>73</v>
      </c>
      <c r="D170" s="9">
        <f>E167/F167</f>
        <v>5160.6528084</v>
      </c>
    </row>
    <row r="171" spans="1:6" ht="31.5">
      <c r="A171" s="7" t="s">
        <v>323</v>
      </c>
      <c r="B171" s="1" t="s">
        <v>106</v>
      </c>
      <c r="C171" s="1" t="s">
        <v>67</v>
      </c>
      <c r="D171" s="1" t="s">
        <v>41</v>
      </c>
      <c r="E171" s="2">
        <v>4502.79</v>
      </c>
      <c r="F171" s="18">
        <f>'[3]ГУК 2019'!$CP$30*12*E2</f>
        <v>4792.0501548</v>
      </c>
    </row>
    <row r="172" spans="1:4" ht="15.75">
      <c r="A172" s="7" t="s">
        <v>324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325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326</v>
      </c>
      <c r="B174" s="1" t="s">
        <v>108</v>
      </c>
      <c r="C174" s="1" t="s">
        <v>73</v>
      </c>
      <c r="D174" s="9">
        <f>E171/E2</f>
        <v>1.252758534346048</v>
      </c>
    </row>
    <row r="175" spans="1:7" ht="31.5">
      <c r="A175" s="7" t="s">
        <v>327</v>
      </c>
      <c r="B175" s="1" t="s">
        <v>106</v>
      </c>
      <c r="C175" s="1" t="s">
        <v>67</v>
      </c>
      <c r="D175" s="1" t="s">
        <v>42</v>
      </c>
      <c r="E175" s="2">
        <v>0</v>
      </c>
      <c r="F175" s="18">
        <f>'[3]ГУК 2019'!$CP$27*12*E2</f>
        <v>3113.2820196</v>
      </c>
      <c r="G175" s="2">
        <v>0</v>
      </c>
    </row>
    <row r="176" spans="1:4" ht="15.75">
      <c r="A176" s="7" t="s">
        <v>328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329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330</v>
      </c>
      <c r="B178" s="1" t="s">
        <v>108</v>
      </c>
      <c r="C178" s="1" t="s">
        <v>73</v>
      </c>
      <c r="D178" s="9">
        <f>E175/E2</f>
        <v>0</v>
      </c>
    </row>
    <row r="179" spans="1:7" ht="31.5">
      <c r="A179" s="7" t="s">
        <v>331</v>
      </c>
      <c r="B179" s="1" t="s">
        <v>106</v>
      </c>
      <c r="C179" s="1" t="s">
        <v>67</v>
      </c>
      <c r="D179" s="1" t="s">
        <v>43</v>
      </c>
      <c r="E179" s="2">
        <v>5121.89</v>
      </c>
      <c r="F179" s="18">
        <f>'[3]ГУК 2019'!$CP$21*12*E2</f>
        <v>13760.144953200002</v>
      </c>
      <c r="G179" s="2">
        <v>4724.54</v>
      </c>
    </row>
    <row r="180" spans="1:4" ht="15.75">
      <c r="A180" s="7" t="s">
        <v>332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333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334</v>
      </c>
      <c r="B182" s="1" t="s">
        <v>108</v>
      </c>
      <c r="C182" s="1" t="s">
        <v>73</v>
      </c>
      <c r="D182" s="9">
        <f>E179/E2</f>
        <v>1.4250034777286258</v>
      </c>
    </row>
    <row r="183" spans="1:7" ht="31.5">
      <c r="A183" s="7" t="s">
        <v>335</v>
      </c>
      <c r="B183" s="1" t="s">
        <v>106</v>
      </c>
      <c r="C183" s="1" t="s">
        <v>67</v>
      </c>
      <c r="D183" s="1" t="s">
        <v>194</v>
      </c>
      <c r="E183" s="2">
        <v>1821.91</v>
      </c>
      <c r="F183" s="18">
        <f>'[3]ГУК 2019'!$CP$20*12*E2</f>
        <v>7529.3540172</v>
      </c>
      <c r="G183" s="2">
        <v>1406.57</v>
      </c>
    </row>
    <row r="184" spans="1:4" ht="15.75">
      <c r="A184" s="7" t="s">
        <v>336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337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338</v>
      </c>
      <c r="B186" s="1" t="s">
        <v>108</v>
      </c>
      <c r="C186" s="1" t="s">
        <v>73</v>
      </c>
      <c r="D186" s="9">
        <f>E183/E2</f>
        <v>0.5068886848621428</v>
      </c>
    </row>
    <row r="187" spans="1:6" ht="31.5">
      <c r="A187" s="7" t="s">
        <v>339</v>
      </c>
      <c r="B187" s="1" t="s">
        <v>106</v>
      </c>
      <c r="C187" s="1" t="s">
        <v>67</v>
      </c>
      <c r="D187" s="1" t="s">
        <v>223</v>
      </c>
      <c r="E187" s="2">
        <v>4186.85</v>
      </c>
      <c r="F187" s="18">
        <f>'[3]ГУК 2019'!$CP$23*12*E2</f>
        <v>212.07807720000002</v>
      </c>
    </row>
    <row r="188" spans="1:4" ht="15.75">
      <c r="A188" s="7" t="s">
        <v>340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341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342</v>
      </c>
      <c r="B190" s="1" t="s">
        <v>108</v>
      </c>
      <c r="C190" s="1" t="s">
        <v>73</v>
      </c>
      <c r="D190" s="9">
        <f>E187/E2</f>
        <v>1.1648582477812093</v>
      </c>
    </row>
    <row r="191" spans="1:7" ht="31.5">
      <c r="A191" s="7" t="s">
        <v>343</v>
      </c>
      <c r="B191" s="1" t="s">
        <v>106</v>
      </c>
      <c r="C191" s="1" t="s">
        <v>67</v>
      </c>
      <c r="D191" s="1" t="s">
        <v>44</v>
      </c>
      <c r="E191" s="2">
        <v>421.11</v>
      </c>
      <c r="F191" s="18">
        <f>'[3]ГУК 2019'!$CP$29*12*E2</f>
        <v>2475.8832348</v>
      </c>
      <c r="G191" s="2">
        <v>0</v>
      </c>
    </row>
    <row r="192" spans="1:4" ht="15.75">
      <c r="A192" s="7" t="s">
        <v>344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345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346</v>
      </c>
      <c r="B194" s="1" t="s">
        <v>108</v>
      </c>
      <c r="C194" s="1" t="s">
        <v>73</v>
      </c>
      <c r="D194" s="9">
        <f>E191/E2</f>
        <v>0.11716050413154161</v>
      </c>
    </row>
    <row r="195" spans="1:7" ht="31.5">
      <c r="A195" s="7" t="s">
        <v>347</v>
      </c>
      <c r="B195" s="1" t="s">
        <v>106</v>
      </c>
      <c r="C195" s="1" t="s">
        <v>67</v>
      </c>
      <c r="D195" s="1" t="s">
        <v>45</v>
      </c>
      <c r="E195" s="2">
        <v>6079.4</v>
      </c>
      <c r="F195" s="18">
        <f>'[3]ГУК 2019'!$CP$28*12*E2</f>
        <v>6776.966386800001</v>
      </c>
      <c r="G195" s="2">
        <v>6206.01</v>
      </c>
    </row>
    <row r="196" spans="1:4" ht="15.75">
      <c r="A196" s="7" t="s">
        <v>348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349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350</v>
      </c>
      <c r="B198" s="1" t="s">
        <v>108</v>
      </c>
      <c r="C198" s="1" t="s">
        <v>73</v>
      </c>
      <c r="D198" s="9">
        <f>E195/E2</f>
        <v>1.6914002726539241</v>
      </c>
    </row>
    <row r="199" spans="1:7" ht="31.5">
      <c r="A199" s="7" t="s">
        <v>351</v>
      </c>
      <c r="B199" s="1" t="s">
        <v>106</v>
      </c>
      <c r="C199" s="1" t="s">
        <v>67</v>
      </c>
      <c r="D199" s="1" t="s">
        <v>46</v>
      </c>
      <c r="E199" s="2">
        <v>8377.09</v>
      </c>
      <c r="F199" s="18">
        <f>'[3]ГУК 2019'!$CP$25*12*E2</f>
        <v>29928.801582000004</v>
      </c>
      <c r="G199" s="2">
        <v>14683.46</v>
      </c>
    </row>
    <row r="200" spans="1:4" ht="15.75">
      <c r="A200" s="7" t="s">
        <v>352</v>
      </c>
      <c r="B200" s="1" t="s">
        <v>107</v>
      </c>
      <c r="C200" s="1" t="s">
        <v>67</v>
      </c>
      <c r="D200" s="1" t="s">
        <v>24</v>
      </c>
    </row>
    <row r="201" spans="1:4" ht="15.75">
      <c r="A201" s="7" t="s">
        <v>353</v>
      </c>
      <c r="B201" s="1" t="s">
        <v>64</v>
      </c>
      <c r="C201" s="1" t="s">
        <v>67</v>
      </c>
      <c r="D201" s="1" t="s">
        <v>10</v>
      </c>
    </row>
    <row r="202" spans="1:4" ht="15.75">
      <c r="A202" s="7" t="s">
        <v>354</v>
      </c>
      <c r="B202" s="1" t="s">
        <v>108</v>
      </c>
      <c r="C202" s="1" t="s">
        <v>73</v>
      </c>
      <c r="D202" s="9">
        <f>E199/E2</f>
        <v>2.3306596555657566</v>
      </c>
    </row>
    <row r="203" spans="1:6" ht="31.5">
      <c r="A203" s="7" t="s">
        <v>383</v>
      </c>
      <c r="B203" s="1" t="s">
        <v>106</v>
      </c>
      <c r="C203" s="1" t="s">
        <v>67</v>
      </c>
      <c r="D203" s="9" t="s">
        <v>222</v>
      </c>
      <c r="E203" s="2">
        <v>0</v>
      </c>
      <c r="F203" s="18">
        <f>'[3]ГУК 2019'!$CP$11*12*E2</f>
        <v>1.5527376</v>
      </c>
    </row>
    <row r="204" spans="1:4" ht="15.75">
      <c r="A204" s="7" t="s">
        <v>384</v>
      </c>
      <c r="B204" s="1" t="s">
        <v>107</v>
      </c>
      <c r="C204" s="1" t="s">
        <v>67</v>
      </c>
      <c r="D204" s="9" t="s">
        <v>24</v>
      </c>
    </row>
    <row r="205" spans="1:4" ht="15.75">
      <c r="A205" s="7" t="s">
        <v>385</v>
      </c>
      <c r="B205" s="1" t="s">
        <v>64</v>
      </c>
      <c r="C205" s="1" t="s">
        <v>67</v>
      </c>
      <c r="D205" s="9" t="s">
        <v>10</v>
      </c>
    </row>
    <row r="206" spans="1:4" ht="15.75">
      <c r="A206" s="7" t="s">
        <v>386</v>
      </c>
      <c r="B206" s="1" t="s">
        <v>108</v>
      </c>
      <c r="C206" s="1" t="s">
        <v>73</v>
      </c>
      <c r="D206" s="9">
        <f>E203/E2</f>
        <v>0</v>
      </c>
    </row>
    <row r="207" spans="1:4" ht="47.25">
      <c r="A207" s="19" t="s">
        <v>152</v>
      </c>
      <c r="B207" s="4" t="s">
        <v>104</v>
      </c>
      <c r="C207" s="4" t="s">
        <v>67</v>
      </c>
      <c r="D207" s="4" t="s">
        <v>47</v>
      </c>
    </row>
    <row r="208" spans="1:6" ht="18.75">
      <c r="A208" s="7" t="s">
        <v>153</v>
      </c>
      <c r="B208" s="1" t="s">
        <v>105</v>
      </c>
      <c r="C208" s="1" t="s">
        <v>73</v>
      </c>
      <c r="D208" s="8">
        <f>E209+E213+E217+E221+E225+E229+E233+E237+E241</f>
        <v>117601.08000000002</v>
      </c>
      <c r="F208" s="13"/>
    </row>
    <row r="209" spans="1:5" ht="31.5">
      <c r="A209" s="7" t="s">
        <v>154</v>
      </c>
      <c r="B209" s="1" t="s">
        <v>106</v>
      </c>
      <c r="C209" s="1" t="s">
        <v>67</v>
      </c>
      <c r="D209" s="1" t="s">
        <v>48</v>
      </c>
      <c r="E209" s="2">
        <v>0</v>
      </c>
    </row>
    <row r="210" spans="1:4" ht="15.75">
      <c r="A210" s="7" t="s">
        <v>155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157</v>
      </c>
      <c r="B212" s="1" t="s">
        <v>108</v>
      </c>
      <c r="C212" s="1" t="s">
        <v>73</v>
      </c>
      <c r="D212" s="24">
        <f>E209/E2</f>
        <v>0</v>
      </c>
    </row>
    <row r="213" spans="1:7" ht="31.5">
      <c r="A213" s="7" t="s">
        <v>158</v>
      </c>
      <c r="B213" s="1" t="s">
        <v>106</v>
      </c>
      <c r="C213" s="1" t="s">
        <v>67</v>
      </c>
      <c r="D213" s="1" t="s">
        <v>50</v>
      </c>
      <c r="E213" s="2">
        <v>1160.71</v>
      </c>
      <c r="F213" s="18">
        <f>'[3]ГУК 2019'!$CP$12*12*E2</f>
        <v>8030.7157356</v>
      </c>
      <c r="G213" s="2">
        <v>0</v>
      </c>
    </row>
    <row r="214" spans="1:4" ht="15.75">
      <c r="A214" s="7" t="s">
        <v>159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160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161</v>
      </c>
      <c r="B216" s="1" t="s">
        <v>108</v>
      </c>
      <c r="C216" s="1" t="s">
        <v>73</v>
      </c>
      <c r="D216" s="9">
        <f>E213/E2</f>
        <v>0.3229307514676015</v>
      </c>
    </row>
    <row r="217" spans="1:7" ht="31.5">
      <c r="A217" s="7" t="s">
        <v>355</v>
      </c>
      <c r="B217" s="1" t="s">
        <v>106</v>
      </c>
      <c r="C217" s="1" t="s">
        <v>67</v>
      </c>
      <c r="D217" s="1" t="s">
        <v>49</v>
      </c>
      <c r="E217" s="2">
        <v>0</v>
      </c>
      <c r="F217" s="18">
        <f>'[3]ГУК 2019'!$CP$14*12*E2</f>
        <v>6193.6114968</v>
      </c>
      <c r="G217" s="2">
        <v>0</v>
      </c>
    </row>
    <row r="218" spans="1:4" ht="15.75">
      <c r="A218" s="7" t="s">
        <v>356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357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358</v>
      </c>
      <c r="B220" s="1" t="s">
        <v>108</v>
      </c>
      <c r="C220" s="1" t="s">
        <v>73</v>
      </c>
      <c r="D220" s="24">
        <f>E217/E2</f>
        <v>0</v>
      </c>
    </row>
    <row r="221" spans="1:6" ht="31.5">
      <c r="A221" s="7" t="s">
        <v>359</v>
      </c>
      <c r="B221" s="1" t="s">
        <v>106</v>
      </c>
      <c r="C221" s="1" t="s">
        <v>67</v>
      </c>
      <c r="D221" s="1" t="s">
        <v>206</v>
      </c>
      <c r="E221" s="2">
        <v>3133.42</v>
      </c>
      <c r="F221" s="18">
        <f>'[3]ГУК 2019'!$CP$10*12*E2</f>
        <v>2902.0665744</v>
      </c>
    </row>
    <row r="222" spans="1:4" ht="15.75">
      <c r="A222" s="7" t="s">
        <v>360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361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362</v>
      </c>
      <c r="B224" s="1" t="s">
        <v>108</v>
      </c>
      <c r="C224" s="1" t="s">
        <v>73</v>
      </c>
      <c r="D224" s="9">
        <f>E221/E2+E222/E2</f>
        <v>0.871774754472359</v>
      </c>
    </row>
    <row r="225" spans="1:7" ht="31.5">
      <c r="A225" s="7" t="s">
        <v>363</v>
      </c>
      <c r="B225" s="1" t="s">
        <v>106</v>
      </c>
      <c r="C225" s="1" t="s">
        <v>67</v>
      </c>
      <c r="D225" s="1" t="s">
        <v>1</v>
      </c>
      <c r="E225" s="2">
        <v>86919.88</v>
      </c>
      <c r="F225" s="18">
        <f>'[3]ГУК 2019'!$CP$9*12*E2</f>
        <v>25125.9685272</v>
      </c>
      <c r="G225" s="2">
        <v>0</v>
      </c>
    </row>
    <row r="226" spans="1:4" ht="15.75">
      <c r="A226" s="7" t="s">
        <v>364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365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366</v>
      </c>
      <c r="B228" s="1" t="s">
        <v>108</v>
      </c>
      <c r="C228" s="1" t="s">
        <v>73</v>
      </c>
      <c r="D228" s="9">
        <f>E225/E2</f>
        <v>24.182700386723422</v>
      </c>
    </row>
    <row r="229" spans="1:7" ht="31.5">
      <c r="A229" s="7" t="s">
        <v>367</v>
      </c>
      <c r="B229" s="1" t="s">
        <v>106</v>
      </c>
      <c r="C229" s="1" t="s">
        <v>67</v>
      </c>
      <c r="D229" s="1" t="s">
        <v>0</v>
      </c>
      <c r="E229" s="2">
        <v>942.44</v>
      </c>
      <c r="F229" s="18">
        <f>'[3]ГУК 2019'!$CP$17*12*E2</f>
        <v>692.9954172000001</v>
      </c>
      <c r="G229" s="2">
        <v>0</v>
      </c>
    </row>
    <row r="230" spans="1:4" ht="15.75">
      <c r="A230" s="7" t="s">
        <v>368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369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370</v>
      </c>
      <c r="B232" s="1" t="s">
        <v>108</v>
      </c>
      <c r="C232" s="1" t="s">
        <v>73</v>
      </c>
      <c r="D232" s="9">
        <f>E229/E2</f>
        <v>0.26220404529393765</v>
      </c>
    </row>
    <row r="233" spans="1:7" ht="31.5">
      <c r="A233" s="7" t="s">
        <v>371</v>
      </c>
      <c r="B233" s="1" t="s">
        <v>106</v>
      </c>
      <c r="C233" s="1" t="s">
        <v>67</v>
      </c>
      <c r="D233" s="1" t="s">
        <v>51</v>
      </c>
      <c r="E233" s="2">
        <v>25444.63</v>
      </c>
      <c r="F233" s="18">
        <f>'[3]ГУК 2019'!$CP$15*12*E2</f>
        <v>15089.029549200002</v>
      </c>
      <c r="G233" s="2">
        <v>3814.12</v>
      </c>
    </row>
    <row r="234" spans="1:4" ht="15.75">
      <c r="A234" s="7" t="s">
        <v>372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373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374</v>
      </c>
      <c r="B236" s="1" t="s">
        <v>108</v>
      </c>
      <c r="C236" s="1" t="s">
        <v>73</v>
      </c>
      <c r="D236" s="9">
        <f>E233/E2</f>
        <v>7.079161450073728</v>
      </c>
    </row>
    <row r="237" spans="1:7" ht="31.5">
      <c r="A237" s="7" t="s">
        <v>375</v>
      </c>
      <c r="B237" s="1" t="s">
        <v>106</v>
      </c>
      <c r="C237" s="1" t="s">
        <v>67</v>
      </c>
      <c r="D237" s="1" t="s">
        <v>52</v>
      </c>
      <c r="E237" s="2">
        <v>0</v>
      </c>
      <c r="F237" s="18">
        <f>'[3]ГУК 2019'!$CP$18*12*E2</f>
        <v>4157.972503200001</v>
      </c>
      <c r="G237" s="2">
        <v>0</v>
      </c>
    </row>
    <row r="238" spans="1:4" ht="15.75">
      <c r="A238" s="7" t="s">
        <v>376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377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378</v>
      </c>
      <c r="B240" s="1" t="s">
        <v>108</v>
      </c>
      <c r="C240" s="1" t="s">
        <v>73</v>
      </c>
      <c r="D240" s="9">
        <f>E237/E2</f>
        <v>0</v>
      </c>
    </row>
    <row r="241" spans="1:5" ht="31.5">
      <c r="A241" s="7" t="s">
        <v>379</v>
      </c>
      <c r="B241" s="1" t="s">
        <v>106</v>
      </c>
      <c r="C241" s="1" t="s">
        <v>67</v>
      </c>
      <c r="D241" s="1" t="s">
        <v>53</v>
      </c>
      <c r="E241" s="2">
        <v>0</v>
      </c>
    </row>
    <row r="242" spans="1:4" ht="15.75">
      <c r="A242" s="7" t="s">
        <v>380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381</v>
      </c>
      <c r="B243" s="1" t="s">
        <v>64</v>
      </c>
      <c r="C243" s="1" t="s">
        <v>67</v>
      </c>
      <c r="D243" s="1" t="s">
        <v>195</v>
      </c>
    </row>
    <row r="244" spans="1:4" ht="15.75">
      <c r="A244" s="7" t="s">
        <v>382</v>
      </c>
      <c r="B244" s="1" t="s">
        <v>108</v>
      </c>
      <c r="C244" s="1" t="s">
        <v>73</v>
      </c>
      <c r="D244" s="9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SUM(D28,D34,D60,D66,D72,D78,D84,D90,D100,D158,D208)</f>
        <v>456819.554774</v>
      </c>
    </row>
    <row r="246" spans="1:4" ht="15.75">
      <c r="A246" s="21" t="s">
        <v>163</v>
      </c>
      <c r="B246" s="21"/>
      <c r="C246" s="21"/>
      <c r="D246" s="21"/>
    </row>
    <row r="247" spans="1:4" ht="15.75">
      <c r="A247" s="7" t="s">
        <v>164</v>
      </c>
      <c r="B247" s="1" t="s">
        <v>165</v>
      </c>
      <c r="C247" s="1" t="s">
        <v>166</v>
      </c>
      <c r="D247" s="25">
        <v>2</v>
      </c>
    </row>
    <row r="248" spans="1:4" ht="15.75">
      <c r="A248" s="7" t="s">
        <v>167</v>
      </c>
      <c r="B248" s="1" t="s">
        <v>168</v>
      </c>
      <c r="C248" s="1" t="s">
        <v>166</v>
      </c>
      <c r="D248" s="25">
        <v>2</v>
      </c>
    </row>
    <row r="249" spans="1:4" ht="15.75">
      <c r="A249" s="7" t="s">
        <v>169</v>
      </c>
      <c r="B249" s="1" t="s">
        <v>170</v>
      </c>
      <c r="C249" s="1" t="s">
        <v>166</v>
      </c>
      <c r="D249" s="1">
        <v>1</v>
      </c>
    </row>
    <row r="250" spans="1:4" ht="15.75">
      <c r="A250" s="7" t="s">
        <v>171</v>
      </c>
      <c r="B250" s="1" t="s">
        <v>172</v>
      </c>
      <c r="C250" s="1" t="s">
        <v>73</v>
      </c>
      <c r="D250" s="8">
        <v>-11752.16</v>
      </c>
    </row>
    <row r="251" spans="1:4" ht="15.75">
      <c r="A251" s="21" t="s">
        <v>173</v>
      </c>
      <c r="B251" s="21"/>
      <c r="C251" s="21"/>
      <c r="D251" s="21"/>
    </row>
    <row r="252" spans="1:4" ht="15.75">
      <c r="A252" s="7" t="s">
        <v>174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175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176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177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178</v>
      </c>
      <c r="B256" s="1" t="s">
        <v>179</v>
      </c>
      <c r="C256" s="1" t="s">
        <v>73</v>
      </c>
      <c r="D256" s="1">
        <v>0</v>
      </c>
    </row>
    <row r="257" spans="1:4" ht="15.75">
      <c r="A257" s="7" t="s">
        <v>180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181</v>
      </c>
      <c r="B258" s="21"/>
      <c r="C258" s="21"/>
      <c r="D258" s="21"/>
    </row>
    <row r="259" spans="1:4" ht="15.75">
      <c r="A259" s="7" t="s">
        <v>182</v>
      </c>
      <c r="B259" s="1" t="s">
        <v>165</v>
      </c>
      <c r="C259" s="1" t="s">
        <v>166</v>
      </c>
      <c r="D259" s="1">
        <v>0</v>
      </c>
    </row>
    <row r="260" spans="1:4" ht="15.75">
      <c r="A260" s="7" t="s">
        <v>183</v>
      </c>
      <c r="B260" s="1" t="s">
        <v>168</v>
      </c>
      <c r="C260" s="1" t="s">
        <v>166</v>
      </c>
      <c r="D260" s="1">
        <v>0</v>
      </c>
    </row>
    <row r="261" spans="1:4" ht="15.75">
      <c r="A261" s="7" t="s">
        <v>184</v>
      </c>
      <c r="B261" s="1" t="s">
        <v>185</v>
      </c>
      <c r="C261" s="1" t="s">
        <v>166</v>
      </c>
      <c r="D261" s="1">
        <v>0</v>
      </c>
    </row>
    <row r="262" spans="1:4" ht="15.75">
      <c r="A262" s="7" t="s">
        <v>186</v>
      </c>
      <c r="B262" s="1" t="s">
        <v>172</v>
      </c>
      <c r="C262" s="1" t="s">
        <v>73</v>
      </c>
      <c r="D262" s="1">
        <v>0</v>
      </c>
    </row>
    <row r="263" spans="1:4" ht="15.75">
      <c r="A263" s="21" t="s">
        <v>187</v>
      </c>
      <c r="B263" s="21"/>
      <c r="C263" s="21"/>
      <c r="D263" s="21"/>
    </row>
    <row r="264" spans="1:4" ht="15.75">
      <c r="A264" s="7" t="s">
        <v>188</v>
      </c>
      <c r="B264" s="1" t="s">
        <v>189</v>
      </c>
      <c r="C264" s="1" t="s">
        <v>166</v>
      </c>
      <c r="D264" s="1">
        <v>20</v>
      </c>
    </row>
    <row r="265" spans="1:4" ht="15.75">
      <c r="A265" s="7" t="s">
        <v>190</v>
      </c>
      <c r="B265" s="1" t="s">
        <v>191</v>
      </c>
      <c r="C265" s="1" t="s">
        <v>166</v>
      </c>
      <c r="D265" s="1">
        <v>4</v>
      </c>
    </row>
    <row r="266" spans="1:4" ht="31.5">
      <c r="A266" s="7" t="s">
        <v>192</v>
      </c>
      <c r="B266" s="1" t="s">
        <v>193</v>
      </c>
      <c r="C266" s="1" t="s">
        <v>73</v>
      </c>
      <c r="D266" s="8">
        <v>34000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2021-03-22T08:25:43Z</dcterms:modified>
  <cp:category/>
  <cp:version/>
  <cp:contentType/>
  <cp:contentStatus/>
</cp:coreProperties>
</file>