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<sst xmlns="http://schemas.openxmlformats.org/spreadsheetml/2006/main" count="934" uniqueCount="386">
  <si>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</si>
  <si>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</si>
  <si>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</si>
  <si>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</si>
  <si>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</si>
  <si>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</si>
  <si>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</si>
  <si>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</si>
  <si>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</si>
  <si>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</si>
  <si>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</si>
  <si>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</si>
  <si>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</si>
  <si>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</si>
  <si>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</si>
  <si>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</si>
  <si>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</si>
  <si>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</si>
  <si>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</si>
  <si>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</si>
  <si>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</si>
  <si>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</si>
  <si>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</si>
  <si>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</si>
  <si>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</si>
  <si>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</si>
  <si>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</si>
  <si>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</si>
  <si>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</si>
  <si>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</si>
  <si>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</si>
  <si>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</si>
  <si>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</si>
  <si>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</si>
  <si>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</si>
  <si>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</si>
  <si>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</si>
  <si>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</si>
  <si>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</si>
  <si>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</si>
  <si>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</si>
  <si>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</si>
  <si>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</si>
  <si>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</si>
  <si>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</si>
  <si>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</si>
  <si>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</si>
  <si>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</si>
  <si>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</si>
  <si>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</si>
  <si>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</si>
  <si>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</si>
  <si>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</si>
  <si>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</si>
  <si>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</si>
  <si>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</si>
  <si>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</si>
  <si>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</si>
  <si>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</si>
  <si>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</si>
  <si>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</si>
  <si>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</si>
  <si>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</si>
  <si>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</si>
  <si>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</si>
  <si>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</si>
  <si>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</si>
  <si>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</si>
  <si>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</si>
  <si>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</si>
  <si>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</si>
  <si>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</si>
  <si>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</si>
  <si>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</si>
  <si>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</si>
  <si>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</si>
  <si>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</si>
  <si>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</si>
  <si>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</si>
  <si>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</si>
  <si>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</si>
  <si>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</si>
  <si>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</si>
  <si>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</si>
  <si>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</si>
  <si>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</si>
  <si>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</si>
  <si>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</si>
  <si>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</si>
  <si>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</si>
  <si>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</si>
  <si>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</si>
  <si>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</si>
  <si>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</si>
  <si>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</si>
  <si>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</si>
  <si>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</si>
  <si>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</si>
  <si>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</si>
  <si>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</si>
  <si>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</si>
  <si>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</si>
  <si>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</si>
  <si>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</si>
  <si>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</si>
  <si>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</si>
  <si>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</si>
  <si>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</si>
  <si>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</si>
  <si>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</si>
  <si>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</si>
  <si>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</si>
  <si>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</si>
  <si>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</si>
  <si>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</si>
  <si>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</si>
  <si>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</si>
  <si>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</si>
  <si>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</si>
  <si>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</si>
  <si>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</si>
  <si>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</si>
  <si>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</si>
  <si>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</si>
  <si>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</si>
  <si>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</si>
  <si>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</si>
  <si>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</si>
  <si>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</si>
  <si>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</si>
  <si>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</si>
  <si>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</si>
  <si>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</si>
  <si>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</si>
  <si>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</si>
  <si>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</si>
  <si>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</si>
  <si>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</si>
  <si>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</si>
  <si>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</si>
  <si>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</si>
  <si>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</si>
  <si>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</si>
  <si>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</si>
  <si>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</si>
  <si>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</si>
  <si>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</si>
  <si>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</si>
  <si>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</si>
  <si>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</si>
  <si>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</si>
  <si>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</si>
  <si>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</si>
  <si>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</si>
  <si>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</si>
  <si>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</si>
  <si>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</si>
  <si>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</si>
  <si>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</si>
  <si>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</si>
  <si>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</si>
  <si>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</si>
  <si>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</si>
  <si>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</si>
  <si>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</si>
  <si>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</si>
  <si>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</si>
  <si>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</si>
  <si>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</si>
  <si>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</si>
  <si>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</si>
  <si>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</si>
  <si>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</si>
  <si>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</si>
  <si>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</si>
  <si>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</si>
  <si>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</si>
  <si>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</si>
  <si>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</si>
  <si>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</si>
  <si>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</si>
  <si>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</si>
  <si>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</si>
  <si>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</si>
  <si>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</si>
  <si>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</si>
  <si>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</si>
  <si>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</si>
  <si>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</si>
  <si>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</si>
  <si>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</si>
  <si>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</si>
  <si>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</si>
  <si>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</si>
  <si>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</si>
  <si>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</si>
  <si>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</si>
  <si>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</si>
  <si>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</si>
  <si>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</si>
  <si>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</si>
  <si>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</si>
  <si>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</si>
  <si>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</si>
  <si>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</si>
  <si>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</si>
  <si>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</si>
  <si>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</si>
  <si>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</si>
  <si>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</si>
  <si>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</si>
  <si>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</si>
  <si>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</si>
  <si>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</si>
  <si>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</si>
  <si>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</si>
  <si>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</si>
  <si>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</si>
  <si>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</si>
  <si>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</si>
  <si>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</si>
  <si>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</si>
  <si>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</si>
  <si>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</si>
  <si>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</si>
  <si>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</si>
  <si>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</si>
  <si>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</si>
  <si>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</si>
  <si>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</si>
  <si>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 21  ул. Студеновская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</si>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</sst>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%20&#1057;&#1090;&#1091;&#1076;&#1077;&#1085;&#1086;&#1074;&#1089;&#1082;&#1072;&#1103;,%20&#1076;.%202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2">
          <cell r="I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AM38">
            <v>0.241519</v>
          </cell>
        </row>
        <row r="39">
          <cell r="AM39">
            <v>0.171934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M4">
            <v>1465.1</v>
          </cell>
        </row>
        <row r="38">
          <cell r="AM38">
            <v>0.241519</v>
          </cell>
        </row>
        <row r="42">
          <cell r="AM42">
            <v>0.012791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AM123">
            <v>83146.48786079999</v>
          </cell>
        </row>
        <row r="124">
          <cell r="AM124">
            <v>91719.81939120007</v>
          </cell>
        </row>
        <row r="125">
          <cell r="AM125">
            <v>21544.00248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-126921.82263879996</v>
          </cell>
        </row>
        <row r="25">
          <cell r="D25">
            <v>47271.79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225">
      <selection activeCell="A199" sqref="A199:A240"/>
    </sheetView>
  </sheetViews>
  <sheetFormatPr defaultColWidth="9.140625" defaultRowHeight="15"/>
  <cols>
    <col min="1" max="1" width="9.140625" style="16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1465.1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'[5]по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'[5]по форме'!$D$24</f>
        <v>-126921.82263879996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'[5]по форме'!$D$25</f>
        <v>47271.79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196410.30973200005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'[4]ГУК 2019'!$AM$124</f>
        <v>91719.81939120007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'[4]ГУК 2019'!$AM$123</f>
        <v>83146.48786079999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'[4]ГУК 2019'!$AM$125</f>
        <v>21544.00248</v>
      </c>
    </row>
    <row r="16" spans="1:5" ht="15.75">
      <c r="A16" s="17" t="s">
        <v>82</v>
      </c>
      <c r="B16" s="17" t="s">
        <v>83</v>
      </c>
      <c r="C16" s="17" t="s">
        <v>73</v>
      </c>
      <c r="D16" s="15">
        <f>D17</f>
        <v>171673.38973200004</v>
      </c>
      <c r="E16" s="2">
        <v>196367.12</v>
      </c>
    </row>
    <row r="17" spans="1:4" ht="31.5">
      <c r="A17" s="17" t="s">
        <v>59</v>
      </c>
      <c r="B17" s="17" t="s">
        <v>97</v>
      </c>
      <c r="C17" s="17" t="s">
        <v>73</v>
      </c>
      <c r="D17" s="15">
        <f>D12-D25+D246+D262</f>
        <v>171673.38973200004</v>
      </c>
    </row>
    <row r="18" spans="1:4" ht="31.5">
      <c r="A18" s="17" t="s">
        <v>84</v>
      </c>
      <c r="B18" s="17" t="s">
        <v>98</v>
      </c>
      <c r="C18" s="17" t="s">
        <v>73</v>
      </c>
      <c r="D18" s="15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5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5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5">
        <v>0</v>
      </c>
    </row>
    <row r="22" spans="1:4" ht="15" customHeight="1">
      <c r="A22" s="17" t="s">
        <v>89</v>
      </c>
      <c r="B22" s="17" t="s">
        <v>90</v>
      </c>
      <c r="C22" s="17" t="s">
        <v>73</v>
      </c>
      <c r="D22" s="15">
        <f>D16+D10+D9</f>
        <v>44751.56709320008</v>
      </c>
    </row>
    <row r="23" spans="1:4" ht="15.75">
      <c r="A23" s="17" t="s">
        <v>91</v>
      </c>
      <c r="B23" s="17" t="s">
        <v>99</v>
      </c>
      <c r="C23" s="17" t="s">
        <v>73</v>
      </c>
      <c r="D23" s="15">
        <f>'[1]2018 Управл'!$I$82</f>
        <v>0</v>
      </c>
    </row>
    <row r="24" spans="1:4" ht="15.75">
      <c r="A24" s="17" t="s">
        <v>92</v>
      </c>
      <c r="B24" s="17" t="s">
        <v>100</v>
      </c>
      <c r="C24" s="17" t="s">
        <v>73</v>
      </c>
      <c r="D24" s="15">
        <f>D22-D241</f>
        <v>-118095.17387879989</v>
      </c>
    </row>
    <row r="25" spans="1:4" ht="15.75">
      <c r="A25" s="17" t="s">
        <v>93</v>
      </c>
      <c r="B25" s="17" t="s">
        <v>101</v>
      </c>
      <c r="C25" s="17" t="s">
        <v>73</v>
      </c>
      <c r="D25" s="15">
        <v>54735.29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16168.7</v>
      </c>
      <c r="E28" s="2">
        <v>16168.7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11.035901986212547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18916.2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949.38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0.6479967237731213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226.8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0.15480172001911133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4991.3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3.4067981707733264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12498.48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8.530803358132552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250.24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0.1708006279434851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14250.38</v>
      </c>
      <c r="E60" s="2">
        <v>14250.38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9.726557914135554</v>
      </c>
    </row>
    <row r="65" spans="1:22" s="6" customFormat="1" ht="27" customHeight="1">
      <c r="A65" s="19" t="s">
        <v>234</v>
      </c>
      <c r="B65" s="4" t="s">
        <v>104</v>
      </c>
      <c r="C65" s="4" t="s">
        <v>67</v>
      </c>
      <c r="D65" s="4" t="s">
        <v>228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228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27.7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22235.66</v>
      </c>
      <c r="E72" s="2">
        <v>22235.66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3">
        <f>E72/E2</f>
        <v>15.176888949559757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7349.03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7349.03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5.01606033717835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2133.67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2133.67</v>
      </c>
      <c r="F84" s="18">
        <v>36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59.26861111111111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109.51</v>
      </c>
      <c r="F90" s="1">
        <v>140.4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3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109.51</v>
      </c>
      <c r="F95" s="1">
        <f>F90</f>
        <v>140.4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3">
        <f>E95/F95</f>
        <v>0.779985754985755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41561.03999999999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589.92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3">
        <f>E101/E2</f>
        <v>0.402648283393625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1747.13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3">
        <f>E105/E2</f>
        <v>1.192498805542284</v>
      </c>
    </row>
    <row r="109" spans="1:5" ht="31.5">
      <c r="A109" s="7" t="s">
        <v>264</v>
      </c>
      <c r="B109" s="1" t="s">
        <v>106</v>
      </c>
      <c r="C109" s="1" t="s">
        <v>67</v>
      </c>
      <c r="D109" s="15" t="s">
        <v>229</v>
      </c>
      <c r="E109" s="2">
        <v>620.34</v>
      </c>
    </row>
    <row r="110" spans="1:4" ht="15.75">
      <c r="A110" s="7" t="s">
        <v>265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15">
        <f>E109/E2</f>
        <v>0.42341137123745826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963.41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3">
        <f>E113/E2</f>
        <v>0.657572861920688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15930.18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3">
        <f>E117/E2</f>
        <v>10.873100812231248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9058.75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3">
        <f>E121/E2</f>
        <v>6.1830250494846775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4990.13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3">
        <f>E125/E2</f>
        <v>3.4059995904716405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1266.58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3">
        <f>E129/E2</f>
        <v>0.8645007166746297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660.76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3">
        <f>E133/E2</f>
        <v>0.45099993174527336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1500.56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3">
        <f>E137/E2</f>
        <v>1.0242031260664801</v>
      </c>
    </row>
    <row r="141" spans="1:5" ht="31.5">
      <c r="A141" s="7" t="s">
        <v>296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3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3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3" t="s">
        <v>205</v>
      </c>
      <c r="E149" s="2">
        <v>3503.9</v>
      </c>
    </row>
    <row r="150" spans="1:4" ht="15.75">
      <c r="A150" s="7" t="s">
        <v>305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3">
        <f>E149/E2</f>
        <v>2.3915773667326463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v>729.38</v>
      </c>
      <c r="F153" s="11">
        <v>0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310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311</v>
      </c>
      <c r="B156" s="1" t="s">
        <v>108</v>
      </c>
      <c r="C156" s="1" t="s">
        <v>73</v>
      </c>
      <c r="D156" s="23">
        <f>E153/E2</f>
        <v>0.49783632516551773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37950.190972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'[2]гук(2016)'!$AM$39*12*E2</f>
        <v>3022.8060407999997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3">
        <f>E159/F159</f>
        <v>2148.426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227</v>
      </c>
      <c r="E163" s="2">
        <f>('[3]гук(2016)'!$AM$38+'[3]гук(2016)'!$AM$42)*12*'[3]гук(2016)'!$AM$4</f>
        <v>4471.074972</v>
      </c>
      <c r="F163" s="18">
        <v>1</v>
      </c>
      <c r="G163" s="18">
        <f>'[2]гук(2016)'!$AM$38*12*E2</f>
        <v>4246.193842799999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3">
        <f>E163/F163</f>
        <v>4471.074972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2038.83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3">
        <f>E167/E2</f>
        <v>1.3915978431506382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3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v>1559.45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3">
        <f>E175/E2</f>
        <v>1.0643983345846701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0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3">
        <f>E179/E2</f>
        <v>0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3">
        <f>E183/E2</f>
        <v>0</v>
      </c>
    </row>
    <row r="187" spans="1:6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3">
        <f>E187/E2</f>
        <v>4.149477851341206</v>
      </c>
    </row>
    <row r="191" spans="1:5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21653.01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3">
        <f>E191/E2</f>
        <v>14.779202784792847</v>
      </c>
    </row>
    <row r="195" spans="1:5" ht="31.5">
      <c r="A195" s="7" t="s">
        <v>350</v>
      </c>
      <c r="B195" s="1" t="s">
        <v>106</v>
      </c>
      <c r="C195" s="1" t="s">
        <v>67</v>
      </c>
      <c r="D195" s="23" t="s">
        <v>225</v>
      </c>
      <c r="E195" s="2">
        <v>0</v>
      </c>
    </row>
    <row r="196" spans="1:4" ht="15.75">
      <c r="A196" s="7" t="s">
        <v>351</v>
      </c>
      <c r="B196" s="1" t="s">
        <v>107</v>
      </c>
      <c r="C196" s="1" t="s">
        <v>67</v>
      </c>
      <c r="D196" s="23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3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3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2172.3599999999997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3">
        <f>E205/E2</f>
        <v>0</v>
      </c>
    </row>
    <row r="209" spans="1:5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581.99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25">
        <f>E209/E2</f>
        <v>0.39723568357108735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362</v>
      </c>
      <c r="B217" s="1" t="s">
        <v>106</v>
      </c>
      <c r="C217" s="1" t="s">
        <v>67</v>
      </c>
      <c r="D217" s="1" t="s">
        <v>209</v>
      </c>
      <c r="E217" s="2">
        <v>1590.37</v>
      </c>
      <c r="F217" s="18" t="s">
        <v>226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3">
        <f>E217/E2</f>
        <v>1.0855026960617022</v>
      </c>
    </row>
    <row r="221" spans="1:5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3">
        <f>E221/E2</f>
        <v>0</v>
      </c>
    </row>
    <row r="225" spans="1:5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3">
        <f>E225/E2</f>
        <v>0</v>
      </c>
    </row>
    <row r="229" spans="1:5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3">
        <f>E233/E2</f>
        <v>0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18" t="s">
        <v>204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385</v>
      </c>
      <c r="B240" s="1" t="s">
        <v>108</v>
      </c>
      <c r="C240" s="1" t="s">
        <v>73</v>
      </c>
      <c r="D240" s="23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162846.74097199997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6">
        <v>2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2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24">
        <v>-701.63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19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0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30700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2021-03-24T10:57:37Z</dcterms:modified>
  <cp:category/>
  <cp:version/>
  <cp:contentType/>
  <cp:contentStatus/>
</cp:coreProperties>
</file>