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tabRatio="601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<sst xmlns="http://schemas.openxmlformats.org/spreadsheetml/2006/main" count="934" uniqueCount="386">
  <si>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</si>
  <si>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</si>
  <si>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</si>
  <si>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</si>
  <si>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</si>
  <si>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</si>
  <si>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</si>
  <si>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</si>
  <si>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</si>
  <si>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</si>
  <si>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</si>
  <si>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</si>
  <si>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</si>
  <si>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</si>
  <si>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</si>
  <si>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</si>
  <si>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</si>
  <si>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</si>
  <si>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</si>
  <si>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</si>
  <si>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</si>
  <si>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</si>
  <si>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</si>
  <si>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</si>
  <si>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</si>
  <si>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</si>
  <si>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</si>
  <si>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</si>
  <si>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</si>
  <si>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</si>
  <si>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</si>
  <si>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</si>
  <si>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</si>
  <si>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</si>
  <si>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</si>
  <si>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</si>
  <si>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</si>
  <si>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</si>
  <si>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</si>
  <si>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</si>
  <si>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</si>
  <si>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</si>
  <si>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</si>
  <si>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</si>
  <si>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</si>
  <si>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</si>
  <si>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</si>
  <si>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</si>
  <si>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</si>
  <si>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</si>
  <si>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</si>
  <si>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</si>
  <si>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</si>
  <si>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</si>
  <si>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</si>
  <si>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</si>
  <si>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</si>
  <si>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</si>
  <si>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</si>
  <si>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</si>
  <si>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</si>
  <si>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</si>
  <si>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</si>
  <si>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</si>
  <si>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</si>
  <si>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</si>
  <si>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</si>
  <si>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</si>
  <si>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</si>
  <si>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</si>
  <si>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</si>
  <si>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</si>
  <si>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</si>
  <si>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</si>
  <si>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</si>
  <si>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</si>
  <si>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</si>
  <si>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</si>
  <si>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</si>
  <si>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</si>
  <si>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</si>
  <si>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</si>
  <si>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</si>
  <si>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</si>
  <si>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</si>
  <si>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</si>
  <si>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</si>
  <si>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</si>
  <si>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</si>
  <si>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</si>
  <si>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</si>
  <si>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</si>
  <si>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</si>
  <si>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</si>
  <si>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</si>
  <si>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</si>
  <si>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</si>
  <si>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</si>
  <si>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</si>
  <si>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</si>
  <si>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</si>
  <si>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</si>
  <si>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</si>
  <si>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</si>
  <si>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</si>
  <si>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</si>
  <si>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</si>
  <si>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</si>
  <si>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</si>
  <si>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</si>
  <si>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</si>
  <si>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</si>
  <si>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</si>
  <si>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</si>
  <si>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</si>
  <si>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</si>
  <si>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</si>
  <si>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</si>
  <si>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</si>
  <si>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</si>
  <si>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</si>
  <si>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</si>
  <si>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</si>
  <si>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</si>
  <si>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</si>
  <si>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</si>
  <si>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</si>
  <si>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</si>
  <si>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</si>
  <si>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</si>
  <si>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</si>
  <si>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</si>
  <si>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</si>
  <si>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</si>
  <si>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</si>
  <si>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</si>
  <si>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</si>
  <si>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</si>
  <si>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</si>
  <si>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</si>
  <si>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</si>
  <si>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</si>
  <si>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</si>
  <si>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</si>
  <si>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</si>
  <si>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</si>
  <si>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</si>
  <si>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</si>
  <si>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</si>
  <si>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</si>
  <si>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</si>
  <si>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</si>
  <si>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</si>
  <si>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</si>
  <si>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</si>
  <si>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</si>
  <si>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</si>
  <si>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</si>
  <si>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</si>
  <si>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</si>
  <si>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</si>
  <si>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</si>
  <si>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</si>
  <si>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</si>
  <si>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</si>
  <si>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</si>
  <si>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</si>
  <si>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</si>
  <si>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</si>
  <si>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</si>
  <si>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</si>
  <si>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</si>
  <si>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</si>
  <si>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</si>
  <si>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</si>
  <si>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</si>
  <si>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</si>
  <si>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</si>
  <si>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</si>
  <si>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</si>
  <si>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</si>
  <si>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</si>
  <si>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</si>
  <si>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</si>
  <si>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</si>
  <si>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</si>
  <si>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</si>
  <si>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</si>
  <si>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</si>
  <si>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</si>
  <si>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</si>
  <si>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</si>
  <si>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</si>
  <si>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</si>
  <si>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</si>
  <si>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</si>
  <si>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</si>
  <si>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</si>
  <si>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</si>
  <si>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</si>
  <si>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</si>
  <si>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</si>
  <si>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</si>
  <si>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</si>
  <si>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</si>
  <si>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</si>
  <si>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</si>
  <si>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</si>
  <si>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</si>
  <si>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</si>
  <si>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</si>
  <si>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</si>
  <si>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</si>
  <si>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</si>
  <si>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</si>
  <si>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</si>
  <si>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</si>
  <si>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</si>
  <si>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</si>
  <si>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</si>
  <si>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</si>
  <si>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</si>
  <si>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</si>
  <si>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</si>
  <si>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</si>
  <si>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</si>
  <si>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</si>
  <si>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</si>
  <si>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</si>
  <si>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</si>
  <si>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70А  ул. Плеханова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</si>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</sst>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3;&#1077;&#1093;&#1072;&#1085;&#1086;&#1074;&#1072;,%20&#1076;.%2070&#104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Q38">
            <v>0.278644</v>
          </cell>
        </row>
        <row r="39">
          <cell r="Q39">
            <v>0.198362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Q4">
            <v>1269.9</v>
          </cell>
        </row>
        <row r="38">
          <cell r="Q38">
            <v>0.278644</v>
          </cell>
        </row>
        <row r="42">
          <cell r="Q42">
            <v>0.081648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7">
          <cell r="Q17">
            <v>0.016067</v>
          </cell>
        </row>
        <row r="20">
          <cell r="Q20">
            <v>0.174567</v>
          </cell>
        </row>
        <row r="21">
          <cell r="Q21">
            <v>0.319027</v>
          </cell>
        </row>
        <row r="25">
          <cell r="Q25">
            <v>0.693895</v>
          </cell>
        </row>
        <row r="27">
          <cell r="Q27">
            <v>0.072181</v>
          </cell>
        </row>
        <row r="29">
          <cell r="Q29">
            <v>0.057403</v>
          </cell>
        </row>
        <row r="30">
          <cell r="Q30">
            <v>0.111103</v>
          </cell>
        </row>
        <row r="46">
          <cell r="Q46">
            <v>0.159</v>
          </cell>
        </row>
        <row r="47">
          <cell r="Q47">
            <v>0.301</v>
          </cell>
        </row>
        <row r="48">
          <cell r="Q48">
            <v>0.077</v>
          </cell>
        </row>
        <row r="49">
          <cell r="Q49">
            <v>0.158</v>
          </cell>
        </row>
        <row r="50">
          <cell r="Q50">
            <v>0.041</v>
          </cell>
        </row>
        <row r="51">
          <cell r="Q51">
            <v>0.216</v>
          </cell>
        </row>
        <row r="52">
          <cell r="Q52">
            <v>0.044</v>
          </cell>
        </row>
        <row r="53">
          <cell r="Q53">
            <v>0.034</v>
          </cell>
        </row>
        <row r="55">
          <cell r="Q55">
            <v>0.268</v>
          </cell>
        </row>
        <row r="56">
          <cell r="Q56">
            <v>0.642</v>
          </cell>
        </row>
        <row r="57">
          <cell r="Q57">
            <v>0.057</v>
          </cell>
        </row>
        <row r="58">
          <cell r="Q58">
            <v>0.024</v>
          </cell>
        </row>
        <row r="59">
          <cell r="Q59">
            <v>0.284</v>
          </cell>
        </row>
        <row r="60">
          <cell r="Q60">
            <v>0.012</v>
          </cell>
        </row>
        <row r="123">
          <cell r="Q123">
            <v>71593.78725</v>
          </cell>
        </row>
        <row r="124">
          <cell r="Q124">
            <v>80041.53794040007</v>
          </cell>
        </row>
        <row r="125">
          <cell r="Q125">
            <v>18673.62552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10588.68</v>
          </cell>
        </row>
        <row r="24">
          <cell r="D24">
            <v>4264.313759200129</v>
          </cell>
        </row>
        <row r="25">
          <cell r="D25">
            <v>44499.48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99" sqref="A199:A240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3.851562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230</v>
      </c>
      <c r="B2" s="22"/>
      <c r="C2" s="22"/>
      <c r="D2" s="22"/>
      <c r="E2" s="2">
        <v>1269.9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10588.68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4264.313759200129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44499.48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170308.95071040007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2019'!$Q$124</f>
        <v>80041.53794040007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2019'!$Q$123</f>
        <v>71593.78725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2019'!$Q$125</f>
        <v>18673.62552</v>
      </c>
    </row>
    <row r="16" spans="1:5" ht="15.75">
      <c r="A16" s="16" t="s">
        <v>82</v>
      </c>
      <c r="B16" s="16" t="s">
        <v>83</v>
      </c>
      <c r="C16" s="16" t="s">
        <v>73</v>
      </c>
      <c r="D16" s="8">
        <f>D17</f>
        <v>131317.68071040005</v>
      </c>
      <c r="E16" s="2">
        <v>156434.8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131317.68071040005</v>
      </c>
    </row>
    <row r="18" spans="1:4" ht="31.5">
      <c r="A18" s="16" t="s">
        <v>84</v>
      </c>
      <c r="B18" s="16" t="s">
        <v>98</v>
      </c>
      <c r="C18" s="16" t="s">
        <v>73</v>
      </c>
      <c r="D18" s="8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8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8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8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146170.67446960017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4844.07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-1291.3218695998366</v>
      </c>
    </row>
    <row r="25" spans="1:5" ht="15.75">
      <c r="A25" s="16" t="s">
        <v>93</v>
      </c>
      <c r="B25" s="16" t="s">
        <v>101</v>
      </c>
      <c r="C25" s="16" t="s">
        <v>73</v>
      </c>
      <c r="D25" s="17">
        <v>42774.63</v>
      </c>
      <c r="E25" s="2">
        <f>D12-(D16+D10)+D246-D24+D11</f>
        <v>64401.11811039973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13996.39</v>
      </c>
      <c r="E28" s="2">
        <v>13996.39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11.02164737380896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511.46999999999997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68.57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0.05399637766753287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196.58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0.1547995905189385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0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138.89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0.10937081659973225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107.43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0.08459721237892748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12335.8</v>
      </c>
      <c r="E60" s="2">
        <v>12335.8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9.713993227813212</v>
      </c>
    </row>
    <row r="65" spans="1:22" s="6" customFormat="1" ht="28.5" customHeight="1">
      <c r="A65" s="19" t="s">
        <v>234</v>
      </c>
      <c r="B65" s="4" t="s">
        <v>104</v>
      </c>
      <c r="C65" s="4" t="s">
        <v>67</v>
      </c>
      <c r="D65" s="4" t="s">
        <v>228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228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1">
        <v>0</v>
      </c>
    </row>
    <row r="71" spans="1:22" s="6" customFormat="1" ht="25.5" customHeight="1">
      <c r="A71" s="19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105</v>
      </c>
      <c r="C72" s="1" t="s">
        <v>73</v>
      </c>
      <c r="D72" s="8">
        <f>E72</f>
        <v>19248.24</v>
      </c>
      <c r="E72" s="2">
        <v>19248.24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23">
        <f>E72/E2</f>
        <v>15.157287975431137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6371.74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6371.74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5.017513190014961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9269.04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9269.04</v>
      </c>
      <c r="F84" s="18">
        <v>32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289.6575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">
        <f>E91+E95</f>
        <v>252.49</v>
      </c>
      <c r="F90" s="1">
        <v>323.7</v>
      </c>
    </row>
    <row r="91" spans="1:6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224</v>
      </c>
    </row>
    <row r="92" spans="1:6" ht="15.75">
      <c r="A92" s="7" t="s">
        <v>248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249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250</v>
      </c>
      <c r="B94" s="1" t="s">
        <v>108</v>
      </c>
      <c r="C94" s="1" t="s">
        <v>73</v>
      </c>
      <c r="D94" s="23">
        <f>E91/F90</f>
        <v>0</v>
      </c>
      <c r="F94" s="1" t="s">
        <v>211</v>
      </c>
    </row>
    <row r="95" spans="1:6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v>252.49</v>
      </c>
      <c r="F95" s="1">
        <f>F90</f>
        <v>323.7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23">
        <f>E95/F95</f>
        <v>0.7800123571207909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E101+E105+E113+E117+E121+E125+E129+E133+E137+E141+E145+E149+E153+E154+E109</f>
        <v>39398.642400000004</v>
      </c>
    </row>
    <row r="101" spans="1:7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f>F101</f>
        <v>700.9848000000001</v>
      </c>
      <c r="F101" s="18">
        <f>('[3]ГУК 2019'!$Q$53+'[3]ГУК 2019'!$Q$60)*12*E2</f>
        <v>700.9848000000001</v>
      </c>
      <c r="G101" s="2">
        <v>4.02</v>
      </c>
    </row>
    <row r="102" spans="1:7" ht="15.75">
      <c r="A102" s="7" t="s">
        <v>257</v>
      </c>
      <c r="B102" s="1" t="s">
        <v>107</v>
      </c>
      <c r="C102" s="1" t="s">
        <v>67</v>
      </c>
      <c r="D102" s="1" t="s">
        <v>22</v>
      </c>
      <c r="G102" s="2"/>
    </row>
    <row r="103" spans="1:7" ht="15.75">
      <c r="A103" s="7" t="s">
        <v>258</v>
      </c>
      <c r="B103" s="1" t="s">
        <v>64</v>
      </c>
      <c r="C103" s="1" t="s">
        <v>67</v>
      </c>
      <c r="D103" s="1" t="s">
        <v>10</v>
      </c>
      <c r="G103" s="2"/>
    </row>
    <row r="104" spans="1:7" ht="15.75">
      <c r="A104" s="7" t="s">
        <v>259</v>
      </c>
      <c r="B104" s="1" t="s">
        <v>108</v>
      </c>
      <c r="C104" s="1" t="s">
        <v>73</v>
      </c>
      <c r="D104" s="23">
        <f>E101/E2</f>
        <v>0.552</v>
      </c>
      <c r="G104" s="2"/>
    </row>
    <row r="105" spans="1:7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f>F105</f>
        <v>2422.9692</v>
      </c>
      <c r="F105" s="18">
        <f>'[3]ГУК 2019'!$Q$46*12*E2</f>
        <v>2422.9692</v>
      </c>
      <c r="G105" s="2">
        <v>1514.36</v>
      </c>
    </row>
    <row r="106" spans="1:7" ht="15.75">
      <c r="A106" s="7" t="s">
        <v>261</v>
      </c>
      <c r="B106" s="1" t="s">
        <v>107</v>
      </c>
      <c r="C106" s="1" t="s">
        <v>67</v>
      </c>
      <c r="D106" s="1" t="s">
        <v>29</v>
      </c>
      <c r="G106" s="2"/>
    </row>
    <row r="107" spans="1:7" ht="15.75">
      <c r="A107" s="7" t="s">
        <v>262</v>
      </c>
      <c r="B107" s="1" t="s">
        <v>64</v>
      </c>
      <c r="C107" s="1" t="s">
        <v>67</v>
      </c>
      <c r="D107" s="1" t="s">
        <v>10</v>
      </c>
      <c r="G107" s="2"/>
    </row>
    <row r="108" spans="1:7" ht="15.75">
      <c r="A108" s="7" t="s">
        <v>263</v>
      </c>
      <c r="B108" s="1" t="s">
        <v>108</v>
      </c>
      <c r="C108" s="1" t="s">
        <v>73</v>
      </c>
      <c r="D108" s="23">
        <f>E105/E2</f>
        <v>1.908</v>
      </c>
      <c r="G108" s="2"/>
    </row>
    <row r="109" spans="1:7" ht="31.5">
      <c r="A109" s="7" t="s">
        <v>264</v>
      </c>
      <c r="B109" s="1" t="s">
        <v>106</v>
      </c>
      <c r="C109" s="1" t="s">
        <v>67</v>
      </c>
      <c r="D109" s="23" t="s">
        <v>229</v>
      </c>
      <c r="E109" s="2">
        <f>F109</f>
        <v>624.7908</v>
      </c>
      <c r="F109" s="18">
        <f>'[3]ГУК 2019'!$Q$50*12*E2</f>
        <v>624.7908</v>
      </c>
      <c r="G109" s="2">
        <v>537</v>
      </c>
    </row>
    <row r="110" spans="1:7" ht="15.75">
      <c r="A110" s="7" t="s">
        <v>265</v>
      </c>
      <c r="B110" s="1" t="s">
        <v>107</v>
      </c>
      <c r="C110" s="1" t="s">
        <v>67</v>
      </c>
      <c r="D110" s="23" t="s">
        <v>24</v>
      </c>
      <c r="G110" s="2"/>
    </row>
    <row r="111" spans="1:7" ht="15.75">
      <c r="A111" s="7" t="s">
        <v>266</v>
      </c>
      <c r="B111" s="1" t="s">
        <v>64</v>
      </c>
      <c r="C111" s="1" t="s">
        <v>67</v>
      </c>
      <c r="D111" s="23" t="s">
        <v>10</v>
      </c>
      <c r="G111" s="2"/>
    </row>
    <row r="112" spans="1:7" ht="15.75">
      <c r="A112" s="7" t="s">
        <v>267</v>
      </c>
      <c r="B112" s="1" t="s">
        <v>108</v>
      </c>
      <c r="C112" s="1" t="s">
        <v>73</v>
      </c>
      <c r="D112" s="23">
        <f>E109/E2</f>
        <v>0.49199999999999994</v>
      </c>
      <c r="G112" s="2"/>
    </row>
    <row r="113" spans="1:7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f>F113</f>
        <v>1036.2384000000002</v>
      </c>
      <c r="F113" s="18">
        <f>('[3]ГУК 2019'!$Q$52+'[3]ГУК 2019'!$Q$58)*12*E2</f>
        <v>1036.2384000000002</v>
      </c>
      <c r="G113" s="2">
        <v>835.05</v>
      </c>
    </row>
    <row r="114" spans="1:7" ht="15.75">
      <c r="A114" s="7" t="s">
        <v>269</v>
      </c>
      <c r="B114" s="1" t="s">
        <v>107</v>
      </c>
      <c r="C114" s="1" t="s">
        <v>67</v>
      </c>
      <c r="D114" s="1" t="s">
        <v>30</v>
      </c>
      <c r="G114" s="2"/>
    </row>
    <row r="115" spans="1:7" ht="15.75">
      <c r="A115" s="7" t="s">
        <v>270</v>
      </c>
      <c r="B115" s="1" t="s">
        <v>64</v>
      </c>
      <c r="C115" s="1" t="s">
        <v>67</v>
      </c>
      <c r="D115" s="1" t="s">
        <v>10</v>
      </c>
      <c r="G115" s="2"/>
    </row>
    <row r="116" spans="1:7" ht="15.75">
      <c r="A116" s="7" t="s">
        <v>271</v>
      </c>
      <c r="B116" s="1" t="s">
        <v>108</v>
      </c>
      <c r="C116" s="1" t="s">
        <v>73</v>
      </c>
      <c r="D116" s="23">
        <f>E113/E2</f>
        <v>0.8160000000000001</v>
      </c>
      <c r="G116" s="2"/>
    </row>
    <row r="117" spans="1:6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13807.75</v>
      </c>
      <c r="F117" s="18">
        <f>('[3]ГУК 2019'!$Q$48+'[3]ГУК 2019'!$Q$56)*12*E2</f>
        <v>10956.6972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23">
        <f>E117/E2</f>
        <v>10.87310024411371</v>
      </c>
    </row>
    <row r="121" spans="1:7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f>F121</f>
        <v>8670.877199999999</v>
      </c>
      <c r="F121" s="18">
        <f>('[3]ГУК 2019'!$Q$47+'[3]ГУК 2019'!$Q$55)*12*E2</f>
        <v>8670.877199999999</v>
      </c>
      <c r="G121" s="2">
        <v>7851.82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23">
        <f>E121/E2</f>
        <v>6.8279999999999985</v>
      </c>
    </row>
    <row r="125" spans="1:7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f>F125</f>
        <v>4327.8192</v>
      </c>
      <c r="F125" s="18">
        <f>'[3]ГУК 2019'!$Q$59*12*E2</f>
        <v>4327.8192</v>
      </c>
      <c r="G125" s="2">
        <v>4325.28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23">
        <f>E125/E2</f>
        <v>3.4079999999999995</v>
      </c>
    </row>
    <row r="129" spans="1:7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f>F129</f>
        <v>3291.5808</v>
      </c>
      <c r="F129" s="18">
        <f>'[3]ГУК 2019'!$Q$51*12*E2</f>
        <v>3291.5808</v>
      </c>
      <c r="G129" s="2">
        <v>1097.83</v>
      </c>
    </row>
    <row r="130" spans="1:7" ht="15.75">
      <c r="A130" s="7" t="s">
        <v>285</v>
      </c>
      <c r="B130" s="1" t="s">
        <v>107</v>
      </c>
      <c r="C130" s="1" t="s">
        <v>67</v>
      </c>
      <c r="D130" s="1" t="s">
        <v>24</v>
      </c>
      <c r="G130" s="2"/>
    </row>
    <row r="131" spans="1:7" ht="15.75">
      <c r="A131" s="7" t="s">
        <v>286</v>
      </c>
      <c r="B131" s="1" t="s">
        <v>64</v>
      </c>
      <c r="C131" s="1" t="s">
        <v>67</v>
      </c>
      <c r="D131" s="1" t="s">
        <v>10</v>
      </c>
      <c r="G131" s="2"/>
    </row>
    <row r="132" spans="1:7" ht="15.75">
      <c r="A132" s="7" t="s">
        <v>287</v>
      </c>
      <c r="B132" s="1" t="s">
        <v>108</v>
      </c>
      <c r="C132" s="1" t="s">
        <v>73</v>
      </c>
      <c r="D132" s="23">
        <f>E129/E2</f>
        <v>2.592</v>
      </c>
      <c r="G132" s="2"/>
    </row>
    <row r="133" spans="1:7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f>F133</f>
        <v>2407.7304</v>
      </c>
      <c r="F133" s="18">
        <f>'[3]ГУК 2019'!$Q$49*12*E2</f>
        <v>2407.7304</v>
      </c>
      <c r="G133" s="2">
        <v>572.72</v>
      </c>
    </row>
    <row r="134" spans="1:7" ht="15.75">
      <c r="A134" s="7" t="s">
        <v>289</v>
      </c>
      <c r="B134" s="1" t="s">
        <v>107</v>
      </c>
      <c r="C134" s="1" t="s">
        <v>67</v>
      </c>
      <c r="D134" s="1" t="s">
        <v>31</v>
      </c>
      <c r="G134" s="2"/>
    </row>
    <row r="135" spans="1:7" ht="15.75">
      <c r="A135" s="7" t="s">
        <v>290</v>
      </c>
      <c r="B135" s="1" t="s">
        <v>64</v>
      </c>
      <c r="C135" s="1" t="s">
        <v>67</v>
      </c>
      <c r="D135" s="1" t="s">
        <v>10</v>
      </c>
      <c r="G135" s="2"/>
    </row>
    <row r="136" spans="1:7" ht="15.75">
      <c r="A136" s="7" t="s">
        <v>291</v>
      </c>
      <c r="B136" s="1" t="s">
        <v>108</v>
      </c>
      <c r="C136" s="1" t="s">
        <v>73</v>
      </c>
      <c r="D136" s="23">
        <f>E133/E2</f>
        <v>1.896</v>
      </c>
      <c r="G136" s="2"/>
    </row>
    <row r="137" spans="1:7" ht="31.5">
      <c r="A137" s="7" t="s">
        <v>292</v>
      </c>
      <c r="B137" s="1" t="s">
        <v>106</v>
      </c>
      <c r="C137" s="1" t="s">
        <v>67</v>
      </c>
      <c r="D137" s="1" t="s">
        <v>207</v>
      </c>
      <c r="E137" s="2">
        <f>F137</f>
        <v>868.6116000000002</v>
      </c>
      <c r="F137" s="18">
        <f>'[3]ГУК 2019'!$Q$57*12*E2</f>
        <v>868.6116000000002</v>
      </c>
      <c r="G137" s="2">
        <v>433.54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23">
        <f>E137/E2</f>
        <v>0.684</v>
      </c>
    </row>
    <row r="141" spans="1:5" ht="31.5">
      <c r="A141" s="7" t="s">
        <v>296</v>
      </c>
      <c r="B141" s="1" t="s">
        <v>106</v>
      </c>
      <c r="C141" s="1" t="s">
        <v>67</v>
      </c>
      <c r="D141" s="23" t="s">
        <v>206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300</v>
      </c>
      <c r="B145" s="1" t="s">
        <v>106</v>
      </c>
      <c r="C145" s="1" t="s">
        <v>67</v>
      </c>
      <c r="D145" s="23" t="s">
        <v>208</v>
      </c>
      <c r="E145" s="2">
        <v>0</v>
      </c>
    </row>
    <row r="146" spans="1:4" ht="15.75">
      <c r="A146" s="7" t="s">
        <v>301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23">
        <f>E145/E2</f>
        <v>0</v>
      </c>
    </row>
    <row r="149" spans="1:5" ht="31.5">
      <c r="A149" s="7" t="s">
        <v>304</v>
      </c>
      <c r="B149" s="1" t="s">
        <v>106</v>
      </c>
      <c r="C149" s="1" t="s">
        <v>67</v>
      </c>
      <c r="D149" s="23" t="s">
        <v>205</v>
      </c>
      <c r="E149" s="2">
        <v>0</v>
      </c>
    </row>
    <row r="150" spans="1:4" ht="15.75">
      <c r="A150" s="7" t="s">
        <v>305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23">
        <f>E149/E2</f>
        <v>0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202</v>
      </c>
      <c r="E153" s="2">
        <v>1239.29</v>
      </c>
      <c r="F153" s="11">
        <v>0</v>
      </c>
      <c r="G153" s="12"/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311</v>
      </c>
      <c r="B156" s="1" t="s">
        <v>108</v>
      </c>
      <c r="C156" s="1" t="s">
        <v>73</v>
      </c>
      <c r="D156" s="23">
        <f>E153/E2</f>
        <v>0.9758957398220331</v>
      </c>
    </row>
    <row r="157" spans="1:4" ht="47.25">
      <c r="A157" s="19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E159+E163+E167+E171+E175+E179+E183+E187+E191+E195</f>
        <v>44487.8139392</v>
      </c>
    </row>
    <row r="159" spans="1:7" ht="31.5">
      <c r="A159" s="7" t="s">
        <v>314</v>
      </c>
      <c r="B159" s="1" t="s">
        <v>106</v>
      </c>
      <c r="C159" s="1" t="s">
        <v>67</v>
      </c>
      <c r="D159" s="1" t="s">
        <v>39</v>
      </c>
      <c r="E159" s="2">
        <f>2148.426+3634.5</f>
        <v>5782.9259999999995</v>
      </c>
      <c r="F159" s="18">
        <v>1</v>
      </c>
      <c r="G159" s="18">
        <f>'[1]гук(2016)'!$Q$39*12*E2</f>
        <v>3022.7988456000003</v>
      </c>
    </row>
    <row r="160" spans="1:4" ht="15.75">
      <c r="A160" s="7" t="s">
        <v>315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316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317</v>
      </c>
      <c r="B162" s="1" t="s">
        <v>108</v>
      </c>
      <c r="C162" s="1" t="s">
        <v>73</v>
      </c>
      <c r="D162" s="23">
        <f>E159/F159</f>
        <v>5782.9259999999995</v>
      </c>
    </row>
    <row r="163" spans="1:7" ht="31.5">
      <c r="A163" s="7" t="s">
        <v>318</v>
      </c>
      <c r="B163" s="1" t="s">
        <v>106</v>
      </c>
      <c r="C163" s="1" t="s">
        <v>67</v>
      </c>
      <c r="D163" s="1" t="s">
        <v>227</v>
      </c>
      <c r="E163" s="2">
        <f>('[2]гук(2016)'!$Q$38+'[2]гук(2016)'!$Q$42)*12*'[2]гук(2016)'!$Q$4+671.8</f>
        <v>6162.2177296</v>
      </c>
      <c r="F163" s="18">
        <v>1</v>
      </c>
      <c r="G163" s="18">
        <f>'[1]гук(2016)'!$Q$38*12*E2</f>
        <v>4246.2001872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23">
        <f>E163/F163</f>
        <v>6162.2177296</v>
      </c>
    </row>
    <row r="167" spans="1:7" ht="31.5">
      <c r="A167" s="7" t="s">
        <v>322</v>
      </c>
      <c r="B167" s="1" t="s">
        <v>106</v>
      </c>
      <c r="C167" s="1" t="s">
        <v>67</v>
      </c>
      <c r="D167" s="1" t="s">
        <v>41</v>
      </c>
      <c r="E167" s="2">
        <v>2146.07</v>
      </c>
      <c r="F167" s="18">
        <f>'[3]ГУК 2019'!$Q$30*12*E2</f>
        <v>1693.0763964</v>
      </c>
      <c r="G167" s="2"/>
    </row>
    <row r="168" spans="1:7" ht="15.75">
      <c r="A168" s="7" t="s">
        <v>323</v>
      </c>
      <c r="B168" s="1" t="s">
        <v>107</v>
      </c>
      <c r="C168" s="1" t="s">
        <v>67</v>
      </c>
      <c r="D168" s="1" t="s">
        <v>24</v>
      </c>
      <c r="G168" s="2"/>
    </row>
    <row r="169" spans="1:7" ht="15.75">
      <c r="A169" s="7" t="s">
        <v>324</v>
      </c>
      <c r="B169" s="1" t="s">
        <v>64</v>
      </c>
      <c r="C169" s="1" t="s">
        <v>67</v>
      </c>
      <c r="D169" s="1" t="s">
        <v>10</v>
      </c>
      <c r="G169" s="2"/>
    </row>
    <row r="170" spans="1:7" ht="15.75">
      <c r="A170" s="7" t="s">
        <v>325</v>
      </c>
      <c r="B170" s="1" t="s">
        <v>108</v>
      </c>
      <c r="C170" s="1" t="s">
        <v>73</v>
      </c>
      <c r="D170" s="23">
        <f>E167/E2</f>
        <v>1.6899519647216317</v>
      </c>
      <c r="G170" s="2"/>
    </row>
    <row r="171" spans="1:7" ht="31.5">
      <c r="A171" s="7" t="s">
        <v>326</v>
      </c>
      <c r="B171" s="1" t="s">
        <v>106</v>
      </c>
      <c r="C171" s="1" t="s">
        <v>67</v>
      </c>
      <c r="D171" s="1" t="s">
        <v>42</v>
      </c>
      <c r="E171" s="2">
        <v>0</v>
      </c>
      <c r="F171" s="18">
        <f>'[3]ГУК 2019'!$Q$27*12*E2</f>
        <v>1099.9518228</v>
      </c>
      <c r="G171" s="2"/>
    </row>
    <row r="172" spans="1:7" ht="15.75">
      <c r="A172" s="7" t="s">
        <v>327</v>
      </c>
      <c r="B172" s="1" t="s">
        <v>107</v>
      </c>
      <c r="C172" s="1" t="s">
        <v>67</v>
      </c>
      <c r="D172" s="1" t="s">
        <v>24</v>
      </c>
      <c r="G172" s="2"/>
    </row>
    <row r="173" spans="1:7" ht="15.75">
      <c r="A173" s="7" t="s">
        <v>328</v>
      </c>
      <c r="B173" s="1" t="s">
        <v>64</v>
      </c>
      <c r="C173" s="1" t="s">
        <v>67</v>
      </c>
      <c r="D173" s="1" t="s">
        <v>10</v>
      </c>
      <c r="G173" s="2"/>
    </row>
    <row r="174" spans="1:7" ht="15.75">
      <c r="A174" s="7" t="s">
        <v>329</v>
      </c>
      <c r="B174" s="1" t="s">
        <v>108</v>
      </c>
      <c r="C174" s="1" t="s">
        <v>73</v>
      </c>
      <c r="D174" s="23">
        <f>E171/E2</f>
        <v>0</v>
      </c>
      <c r="G174" s="2"/>
    </row>
    <row r="175" spans="1:7" ht="31.5">
      <c r="A175" s="7" t="s">
        <v>330</v>
      </c>
      <c r="B175" s="1" t="s">
        <v>106</v>
      </c>
      <c r="C175" s="1" t="s">
        <v>67</v>
      </c>
      <c r="D175" s="1" t="s">
        <v>43</v>
      </c>
      <c r="E175" s="2">
        <f>F175</f>
        <v>4861.5886476000005</v>
      </c>
      <c r="F175" s="18">
        <f>'[3]ГУК 2019'!$Q$21*12*E2</f>
        <v>4861.5886476000005</v>
      </c>
      <c r="G175" s="2">
        <v>3638.74</v>
      </c>
    </row>
    <row r="176" spans="1:7" ht="15.75">
      <c r="A176" s="7" t="s">
        <v>331</v>
      </c>
      <c r="B176" s="1" t="s">
        <v>107</v>
      </c>
      <c r="C176" s="1" t="s">
        <v>67</v>
      </c>
      <c r="D176" s="1" t="s">
        <v>24</v>
      </c>
      <c r="G176" s="2"/>
    </row>
    <row r="177" spans="1:7" ht="15.75">
      <c r="A177" s="7" t="s">
        <v>332</v>
      </c>
      <c r="B177" s="1" t="s">
        <v>64</v>
      </c>
      <c r="C177" s="1" t="s">
        <v>67</v>
      </c>
      <c r="D177" s="1" t="s">
        <v>10</v>
      </c>
      <c r="G177" s="2"/>
    </row>
    <row r="178" spans="1:7" ht="15.75">
      <c r="A178" s="7" t="s">
        <v>333</v>
      </c>
      <c r="B178" s="1" t="s">
        <v>108</v>
      </c>
      <c r="C178" s="1" t="s">
        <v>73</v>
      </c>
      <c r="D178" s="23">
        <f>E175/E2</f>
        <v>3.8283240000000003</v>
      </c>
      <c r="G178" s="2"/>
    </row>
    <row r="179" spans="1:7" ht="31.5">
      <c r="A179" s="7" t="s">
        <v>334</v>
      </c>
      <c r="B179" s="1" t="s">
        <v>106</v>
      </c>
      <c r="C179" s="1" t="s">
        <v>67</v>
      </c>
      <c r="D179" s="1" t="s">
        <v>195</v>
      </c>
      <c r="E179" s="2">
        <f>F179</f>
        <v>2660.1915996000002</v>
      </c>
      <c r="F179" s="18">
        <f>'[3]ГУК 2019'!$Q$20*12*E2</f>
        <v>2660.1915996000002</v>
      </c>
      <c r="G179" s="2">
        <v>1060.27</v>
      </c>
    </row>
    <row r="180" spans="1:7" ht="15.75">
      <c r="A180" s="7" t="s">
        <v>335</v>
      </c>
      <c r="B180" s="1" t="s">
        <v>107</v>
      </c>
      <c r="C180" s="1" t="s">
        <v>67</v>
      </c>
      <c r="D180" s="1" t="s">
        <v>24</v>
      </c>
      <c r="G180" s="2"/>
    </row>
    <row r="181" spans="1:7" ht="15.75">
      <c r="A181" s="7" t="s">
        <v>336</v>
      </c>
      <c r="B181" s="1" t="s">
        <v>64</v>
      </c>
      <c r="C181" s="1" t="s">
        <v>67</v>
      </c>
      <c r="D181" s="1" t="s">
        <v>10</v>
      </c>
      <c r="G181" s="2"/>
    </row>
    <row r="182" spans="1:7" ht="15.75">
      <c r="A182" s="7" t="s">
        <v>337</v>
      </c>
      <c r="B182" s="1" t="s">
        <v>108</v>
      </c>
      <c r="C182" s="1" t="s">
        <v>73</v>
      </c>
      <c r="D182" s="23">
        <f>E179/E2</f>
        <v>2.094804</v>
      </c>
      <c r="G182" s="2"/>
    </row>
    <row r="183" spans="1:7" ht="31.5">
      <c r="A183" s="7" t="s">
        <v>338</v>
      </c>
      <c r="B183" s="1" t="s">
        <v>106</v>
      </c>
      <c r="C183" s="1" t="s">
        <v>67</v>
      </c>
      <c r="D183" s="1" t="s">
        <v>44</v>
      </c>
      <c r="E183" s="2">
        <f>F183</f>
        <v>874.7528364000001</v>
      </c>
      <c r="F183" s="18">
        <f>'[3]ГУК 2019'!$Q$29*12*E2</f>
        <v>874.7528364000001</v>
      </c>
      <c r="G183" s="2">
        <v>0</v>
      </c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23">
        <f>E183/E2</f>
        <v>0.688836</v>
      </c>
    </row>
    <row r="187" spans="1:6" ht="31.5">
      <c r="A187" s="7" t="s">
        <v>342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203</v>
      </c>
    </row>
    <row r="188" spans="1:6" ht="15.75">
      <c r="A188" s="7" t="s">
        <v>343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23">
        <f>E187/E2</f>
        <v>4.787306087093471</v>
      </c>
    </row>
    <row r="191" spans="1:7" ht="31.5">
      <c r="A191" s="7" t="s">
        <v>346</v>
      </c>
      <c r="B191" s="1" t="s">
        <v>106</v>
      </c>
      <c r="C191" s="1" t="s">
        <v>67</v>
      </c>
      <c r="D191" s="1" t="s">
        <v>46</v>
      </c>
      <c r="E191" s="2">
        <f>F191</f>
        <v>10574.127126000001</v>
      </c>
      <c r="F191" s="18">
        <f>'[3]ГУК 2019'!$Q$25*12*E2</f>
        <v>10574.127126000001</v>
      </c>
      <c r="G191" s="2">
        <v>4833.26</v>
      </c>
    </row>
    <row r="192" spans="1:4" ht="15.75">
      <c r="A192" s="7" t="s">
        <v>347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23">
        <f>E191/E2</f>
        <v>8.326740000000001</v>
      </c>
    </row>
    <row r="195" spans="1:5" ht="31.5">
      <c r="A195" s="7" t="s">
        <v>350</v>
      </c>
      <c r="B195" s="1" t="s">
        <v>106</v>
      </c>
      <c r="C195" s="1" t="s">
        <v>67</v>
      </c>
      <c r="D195" s="23" t="s">
        <v>225</v>
      </c>
      <c r="E195" s="2">
        <v>5346.54</v>
      </c>
    </row>
    <row r="196" spans="1:4" ht="15.75">
      <c r="A196" s="7" t="s">
        <v>351</v>
      </c>
      <c r="B196" s="1" t="s">
        <v>107</v>
      </c>
      <c r="C196" s="1" t="s">
        <v>67</v>
      </c>
      <c r="D196" s="23" t="s">
        <v>24</v>
      </c>
    </row>
    <row r="197" spans="1:4" ht="15.75">
      <c r="A197" s="7" t="s">
        <v>352</v>
      </c>
      <c r="B197" s="1" t="s">
        <v>64</v>
      </c>
      <c r="C197" s="1" t="s">
        <v>67</v>
      </c>
      <c r="D197" s="23" t="s">
        <v>10</v>
      </c>
    </row>
    <row r="198" spans="1:4" ht="15.75">
      <c r="A198" s="7" t="s">
        <v>353</v>
      </c>
      <c r="B198" s="1" t="s">
        <v>108</v>
      </c>
      <c r="C198" s="1" t="s">
        <v>73</v>
      </c>
      <c r="D198" s="23">
        <f>E195/E2</f>
        <v>4.21020552799433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1590.37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3">
        <f>E205/E2</f>
        <v>0</v>
      </c>
    </row>
    <row r="209" spans="1:5" ht="31.5">
      <c r="A209" s="7" t="s">
        <v>354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355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357</v>
      </c>
      <c r="B212" s="1" t="s">
        <v>108</v>
      </c>
      <c r="C212" s="1" t="s">
        <v>73</v>
      </c>
      <c r="D212" s="1">
        <v>0</v>
      </c>
    </row>
    <row r="213" spans="1:5" ht="31.5">
      <c r="A213" s="7" t="s">
        <v>358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361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362</v>
      </c>
      <c r="B217" s="1" t="s">
        <v>106</v>
      </c>
      <c r="C217" s="1" t="s">
        <v>67</v>
      </c>
      <c r="D217" s="1" t="s">
        <v>209</v>
      </c>
      <c r="E217" s="2">
        <v>1590.37</v>
      </c>
      <c r="F217" s="18" t="s">
        <v>226</v>
      </c>
    </row>
    <row r="218" spans="1:4" ht="15.75">
      <c r="A218" s="7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365</v>
      </c>
      <c r="B220" s="1" t="s">
        <v>108</v>
      </c>
      <c r="C220" s="1" t="s">
        <v>73</v>
      </c>
      <c r="D220" s="23">
        <f>E217/E2</f>
        <v>1.252358453421529</v>
      </c>
    </row>
    <row r="221" spans="1:5" ht="31.5">
      <c r="A221" s="7" t="s">
        <v>366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369</v>
      </c>
      <c r="B224" s="1" t="s">
        <v>108</v>
      </c>
      <c r="C224" s="1" t="s">
        <v>73</v>
      </c>
      <c r="D224" s="23">
        <f>E221/E2</f>
        <v>0</v>
      </c>
    </row>
    <row r="225" spans="1:6" ht="31.5">
      <c r="A225" s="7" t="s">
        <v>370</v>
      </c>
      <c r="B225" s="1" t="s">
        <v>106</v>
      </c>
      <c r="C225" s="1" t="s">
        <v>67</v>
      </c>
      <c r="D225" s="1" t="s">
        <v>0</v>
      </c>
      <c r="E225" s="2">
        <v>0</v>
      </c>
      <c r="F225" s="18">
        <f>'[3]ГУК 2019'!$Q$17*12*E2</f>
        <v>244.84179960000006</v>
      </c>
    </row>
    <row r="226" spans="1:4" ht="15.75">
      <c r="A226" s="7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373</v>
      </c>
      <c r="B228" s="1" t="s">
        <v>108</v>
      </c>
      <c r="C228" s="1" t="s">
        <v>73</v>
      </c>
      <c r="D228" s="23">
        <f>E225/E2</f>
        <v>0</v>
      </c>
    </row>
    <row r="229" spans="1:5" ht="31.5">
      <c r="A229" s="7" t="s">
        <v>374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377</v>
      </c>
      <c r="B232" s="1" t="s">
        <v>108</v>
      </c>
      <c r="C232" s="1" t="s">
        <v>73</v>
      </c>
      <c r="D232" s="23">
        <f>E229/E2</f>
        <v>0</v>
      </c>
    </row>
    <row r="233" spans="1:5" ht="31.5">
      <c r="A233" s="7" t="s">
        <v>378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381</v>
      </c>
      <c r="B236" s="1" t="s">
        <v>108</v>
      </c>
      <c r="C236" s="1" t="s">
        <v>73</v>
      </c>
      <c r="D236" s="23">
        <f>E233/E2</f>
        <v>0</v>
      </c>
    </row>
    <row r="237" spans="1:6" ht="31.5">
      <c r="A237" s="7" t="s">
        <v>382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204</v>
      </c>
    </row>
    <row r="238" spans="1:4" ht="15.75">
      <c r="A238" s="7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384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385</v>
      </c>
      <c r="B240" s="1" t="s">
        <v>108</v>
      </c>
      <c r="C240" s="1" t="s">
        <v>73</v>
      </c>
      <c r="D240" s="23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147461.9963392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5">
        <v>0</v>
      </c>
    </row>
    <row r="244" spans="1:4" ht="15.75">
      <c r="A244" s="7" t="s">
        <v>168</v>
      </c>
      <c r="B244" s="1" t="s">
        <v>169</v>
      </c>
      <c r="C244" s="1" t="s">
        <v>167</v>
      </c>
      <c r="D244" s="25">
        <v>0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4">
        <v>-16116.64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14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19900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2" manualBreakCount="2">
    <brk id="136" max="3" man="1"/>
    <brk id="20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2017-03-30T12:04:39Z</cp:lastPrinted>
  <dcterms:created xsi:type="dcterms:W3CDTF">2010-07-19T21:32:50Z</dcterms:created>
  <dcterms:modified xsi:type="dcterms:W3CDTF">2021-03-24T07:22:07Z</dcterms:modified>
  <cp:category/>
  <cp:version/>
  <cp:contentType/>
  <cp:contentStatus/>
</cp:coreProperties>
</file>