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<sst xmlns="http://schemas.openxmlformats.org/spreadsheetml/2006/main" count="934" uniqueCount="386">
  <si>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</si>
  <si>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</si>
  <si>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</si>
  <si>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</si>
  <si>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</si>
  <si>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</si>
  <si>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</si>
  <si>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</si>
  <si>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</si>
  <si>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</si>
  <si>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</si>
  <si>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</si>
  <si>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</si>
  <si>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</si>
  <si>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</si>
  <si>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</si>
  <si>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</si>
  <si>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</si>
  <si>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</si>
  <si>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</si>
  <si>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</si>
  <si>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</si>
  <si>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</si>
  <si>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</si>
  <si>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</si>
  <si>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</si>
  <si>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</si>
  <si>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</si>
  <si>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</si>
  <si>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</si>
  <si>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</si>
  <si>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</si>
  <si>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</si>
  <si>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</si>
  <si>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</si>
  <si>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</si>
  <si>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</si>
  <si>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</si>
  <si>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</si>
  <si>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</si>
  <si>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</si>
  <si>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</si>
  <si>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</si>
  <si>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</si>
  <si>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</si>
  <si>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</si>
  <si>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</si>
  <si>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</si>
  <si>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</si>
  <si>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</si>
  <si>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</si>
  <si>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</si>
  <si>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</si>
  <si>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</si>
  <si>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</si>
  <si>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</si>
  <si>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</si>
  <si>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</si>
  <si>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</si>
  <si>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</si>
  <si>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</si>
  <si>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</si>
  <si>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</si>
  <si>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</si>
  <si>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</si>
  <si>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</si>
  <si>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</si>
  <si>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</si>
  <si>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</si>
  <si>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</si>
  <si>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</si>
  <si>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</si>
  <si>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</si>
  <si>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</si>
  <si>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</si>
  <si>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</si>
  <si>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</si>
  <si>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</si>
  <si>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</si>
  <si>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</si>
  <si>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</si>
  <si>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</si>
  <si>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</si>
  <si>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</si>
  <si>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</si>
  <si>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</si>
  <si>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</si>
  <si>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</si>
  <si>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</si>
  <si>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</si>
  <si>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</si>
  <si>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</si>
  <si>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</si>
  <si>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</si>
  <si>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</si>
  <si>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</si>
  <si>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</si>
  <si>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</si>
  <si>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</si>
  <si>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</si>
  <si>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</si>
  <si>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</si>
  <si>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</si>
  <si>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</si>
  <si>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</si>
  <si>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</si>
  <si>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</si>
  <si>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</si>
  <si>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</si>
  <si>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</si>
  <si>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</si>
  <si>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</si>
  <si>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</si>
  <si>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</si>
  <si>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</si>
  <si>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</si>
  <si>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</si>
  <si>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</si>
  <si>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</si>
  <si>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</si>
  <si>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</si>
  <si>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</si>
  <si>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</si>
  <si>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</si>
  <si>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</si>
  <si>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</si>
  <si>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</si>
  <si>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</si>
  <si>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</si>
  <si>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</si>
  <si>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</si>
  <si>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</si>
  <si>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</si>
  <si>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</si>
  <si>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</si>
  <si>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</si>
  <si>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</si>
  <si>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</si>
  <si>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</si>
  <si>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</si>
  <si>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</si>
  <si>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</si>
  <si>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</si>
  <si>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</si>
  <si>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</si>
  <si>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</si>
  <si>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</si>
  <si>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</si>
  <si>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</si>
  <si>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</si>
  <si>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</si>
  <si>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</si>
  <si>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</si>
  <si>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</si>
  <si>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</si>
  <si>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</si>
  <si>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</si>
  <si>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</si>
  <si>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</si>
  <si>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</si>
  <si>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</si>
  <si>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</si>
  <si>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</si>
  <si>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</si>
  <si>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</si>
  <si>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</si>
  <si>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</si>
  <si>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</si>
  <si>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</si>
  <si>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</si>
  <si>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</si>
  <si>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</si>
  <si>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</si>
  <si>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</si>
  <si>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</si>
  <si>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</si>
  <si>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</si>
  <si>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</si>
  <si>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</si>
  <si>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</si>
  <si>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</si>
  <si>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</si>
  <si>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</si>
  <si>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</si>
  <si>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</si>
  <si>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</si>
  <si>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</si>
  <si>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</si>
  <si>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</si>
  <si>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</si>
  <si>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</si>
  <si>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</si>
  <si>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</si>
  <si>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</si>
  <si>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</si>
  <si>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</si>
  <si>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</si>
  <si>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</si>
  <si>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</si>
  <si>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</si>
  <si>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</si>
  <si>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</si>
  <si>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</si>
  <si>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</si>
  <si>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</si>
  <si>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</si>
  <si>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</si>
  <si>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</si>
  <si>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</si>
  <si>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</si>
  <si>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</si>
  <si>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</si>
  <si>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</si>
  <si>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</si>
  <si>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</si>
  <si>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</si>
  <si>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</si>
  <si>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</si>
  <si>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</si>
  <si>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</si>
  <si>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</si>
  <si>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</si>
  <si>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</si>
  <si>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</si>
  <si>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</si>
  <si>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</si>
  <si>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</si>
  <si>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</si>
  <si>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</si>
  <si>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</si>
  <si>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</si>
  <si>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</si>
  <si>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атп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</si>
  <si>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</si>
  <si>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 34  ул. Плеханова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</si>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</sst>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55;&#1083;&#1077;&#1093;&#1072;&#1085;&#1086;&#1074;&#1072;,%20&#1076;.%2034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EB38">
            <v>0.062214</v>
          </cell>
        </row>
        <row r="39">
          <cell r="EB39">
            <v>0.277293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D4">
            <v>4048.2000000000003</v>
          </cell>
        </row>
        <row r="38">
          <cell r="EB38">
            <v>0.062214</v>
          </cell>
        </row>
        <row r="42">
          <cell r="EB42">
            <v>0.081619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6">
          <cell r="EB6">
            <v>0.020816</v>
          </cell>
        </row>
        <row r="34">
          <cell r="EB34">
            <v>0.288607</v>
          </cell>
        </row>
        <row r="46">
          <cell r="EB46">
            <v>0.159</v>
          </cell>
        </row>
        <row r="47">
          <cell r="EB47">
            <v>0.301</v>
          </cell>
        </row>
        <row r="48">
          <cell r="EB48">
            <v>0.077</v>
          </cell>
        </row>
        <row r="49">
          <cell r="EB49">
            <v>0.158</v>
          </cell>
        </row>
        <row r="50">
          <cell r="EB50">
            <v>0.041</v>
          </cell>
        </row>
        <row r="51">
          <cell r="EB51">
            <v>0.216</v>
          </cell>
        </row>
        <row r="52">
          <cell r="EB52">
            <v>0.044</v>
          </cell>
        </row>
        <row r="53">
          <cell r="EB53">
            <v>0.034</v>
          </cell>
        </row>
        <row r="55">
          <cell r="EB55">
            <v>0.268</v>
          </cell>
        </row>
        <row r="56">
          <cell r="EB56">
            <v>0.642</v>
          </cell>
        </row>
        <row r="57">
          <cell r="EB57">
            <v>0.057</v>
          </cell>
        </row>
        <row r="58">
          <cell r="EB58">
            <v>0.024</v>
          </cell>
        </row>
        <row r="59">
          <cell r="EB59">
            <v>0.284</v>
          </cell>
        </row>
        <row r="60">
          <cell r="EB60">
            <v>0.012</v>
          </cell>
        </row>
        <row r="123">
          <cell r="ED123">
            <v>241885.53216</v>
          </cell>
        </row>
        <row r="124">
          <cell r="ED124">
            <v>252019.6407888001</v>
          </cell>
        </row>
        <row r="125">
          <cell r="ED125">
            <v>62489.518079999994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2407.55</v>
          </cell>
        </row>
        <row r="24">
          <cell r="D24">
            <v>-381.4042607998126</v>
          </cell>
        </row>
        <row r="25">
          <cell r="D25">
            <v>120988.96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S6" sqref="S6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7" width="18.140625" style="18" hidden="1" customWidth="1"/>
    <col min="8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2" t="s">
        <v>234</v>
      </c>
      <c r="B2" s="22"/>
      <c r="C2" s="22"/>
      <c r="D2" s="22"/>
      <c r="E2" s="2">
        <v>4249.6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235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236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237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2407.55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-381.4042607998126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120988.96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556394.6910288001</v>
      </c>
    </row>
    <row r="13" spans="1:4" ht="15.75">
      <c r="A13" s="7" t="s">
        <v>94</v>
      </c>
      <c r="B13" s="16" t="s">
        <v>79</v>
      </c>
      <c r="C13" s="1" t="s">
        <v>73</v>
      </c>
      <c r="D13" s="8">
        <f>'[3]ГУК 2019'!$ED$124</f>
        <v>252019.6407888001</v>
      </c>
    </row>
    <row r="14" spans="1:4" ht="15.75">
      <c r="A14" s="7" t="s">
        <v>95</v>
      </c>
      <c r="B14" s="16" t="s">
        <v>80</v>
      </c>
      <c r="C14" s="1" t="s">
        <v>73</v>
      </c>
      <c r="D14" s="8">
        <f>'[3]ГУК 2019'!$ED$123</f>
        <v>241885.53216</v>
      </c>
    </row>
    <row r="15" spans="1:4" ht="15.75">
      <c r="A15" s="7" t="s">
        <v>96</v>
      </c>
      <c r="B15" s="16" t="s">
        <v>81</v>
      </c>
      <c r="C15" s="1" t="s">
        <v>73</v>
      </c>
      <c r="D15" s="23">
        <f>'[3]ГУК 2019'!$ED$125</f>
        <v>62489.518079999994</v>
      </c>
    </row>
    <row r="16" spans="1:5" ht="15.75">
      <c r="A16" s="16" t="s">
        <v>82</v>
      </c>
      <c r="B16" s="16" t="s">
        <v>83</v>
      </c>
      <c r="C16" s="16" t="s">
        <v>73</v>
      </c>
      <c r="D16" s="17">
        <f>D17</f>
        <v>461046.0010288001</v>
      </c>
      <c r="E16" s="2">
        <v>393793.56</v>
      </c>
    </row>
    <row r="17" spans="1:4" ht="31.5">
      <c r="A17" s="16" t="s">
        <v>59</v>
      </c>
      <c r="B17" s="16" t="s">
        <v>97</v>
      </c>
      <c r="C17" s="16" t="s">
        <v>73</v>
      </c>
      <c r="D17" s="17">
        <f>D12-D25+D246+D262</f>
        <v>461046.0010288001</v>
      </c>
    </row>
    <row r="18" spans="1:4" ht="31.5">
      <c r="A18" s="16" t="s">
        <v>84</v>
      </c>
      <c r="B18" s="16" t="s">
        <v>98</v>
      </c>
      <c r="C18" s="16" t="s">
        <v>73</v>
      </c>
      <c r="D18" s="16">
        <v>0</v>
      </c>
    </row>
    <row r="19" spans="1:4" ht="15.75">
      <c r="A19" s="16" t="s">
        <v>60</v>
      </c>
      <c r="B19" s="16" t="s">
        <v>85</v>
      </c>
      <c r="C19" s="16" t="s">
        <v>73</v>
      </c>
      <c r="D19" s="16">
        <v>0</v>
      </c>
    </row>
    <row r="20" spans="1:4" ht="15.75">
      <c r="A20" s="16" t="s">
        <v>61</v>
      </c>
      <c r="B20" s="16" t="s">
        <v>86</v>
      </c>
      <c r="C20" s="16" t="s">
        <v>73</v>
      </c>
      <c r="D20" s="16">
        <v>0</v>
      </c>
    </row>
    <row r="21" spans="1:4" ht="15.75">
      <c r="A21" s="16" t="s">
        <v>87</v>
      </c>
      <c r="B21" s="16" t="s">
        <v>88</v>
      </c>
      <c r="C21" s="16" t="s">
        <v>73</v>
      </c>
      <c r="D21" s="16">
        <v>0</v>
      </c>
    </row>
    <row r="22" spans="1:4" ht="15.75">
      <c r="A22" s="16" t="s">
        <v>89</v>
      </c>
      <c r="B22" s="16" t="s">
        <v>90</v>
      </c>
      <c r="C22" s="16" t="s">
        <v>73</v>
      </c>
      <c r="D22" s="17">
        <f>D16+D10+D9</f>
        <v>463072.14676800027</v>
      </c>
    </row>
    <row r="23" spans="1:4" ht="15.75">
      <c r="A23" s="16" t="s">
        <v>91</v>
      </c>
      <c r="B23" s="16" t="s">
        <v>99</v>
      </c>
      <c r="C23" s="16" t="s">
        <v>73</v>
      </c>
      <c r="D23" s="17">
        <v>6918.3</v>
      </c>
    </row>
    <row r="24" spans="1:4" ht="15.75">
      <c r="A24" s="16" t="s">
        <v>92</v>
      </c>
      <c r="B24" s="16" t="s">
        <v>100</v>
      </c>
      <c r="C24" s="16" t="s">
        <v>73</v>
      </c>
      <c r="D24" s="17">
        <f>D22-D241</f>
        <v>-30927.136239199725</v>
      </c>
    </row>
    <row r="25" spans="1:4" ht="15.75">
      <c r="A25" s="16" t="s">
        <v>93</v>
      </c>
      <c r="B25" s="16" t="s">
        <v>101</v>
      </c>
      <c r="C25" s="16" t="s">
        <v>73</v>
      </c>
      <c r="D25" s="17">
        <v>122931.57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31175.08</v>
      </c>
      <c r="E28" s="2">
        <v>31175.08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4">
        <f>E28/E2</f>
        <v>7.336003388554217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52792.22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2623.69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3">
        <f>E35/E2</f>
        <v>0.6173969314759036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1253.54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3">
        <f>E39/E2</f>
        <v>0.2949783509036144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13793.79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3.245903143825301</v>
      </c>
    </row>
    <row r="47" spans="1:5" ht="31.5">
      <c r="A47" s="7" t="s">
        <v>211</v>
      </c>
      <c r="B47" s="1" t="s">
        <v>106</v>
      </c>
      <c r="C47" s="1" t="s">
        <v>67</v>
      </c>
      <c r="D47" s="1" t="s">
        <v>14</v>
      </c>
      <c r="E47" s="2">
        <v>34429.65</v>
      </c>
    </row>
    <row r="48" spans="1:4" ht="15.75">
      <c r="A48" s="7" t="s">
        <v>212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213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214</v>
      </c>
      <c r="B50" s="1" t="s">
        <v>108</v>
      </c>
      <c r="C50" s="1" t="s">
        <v>73</v>
      </c>
      <c r="D50" s="23">
        <f>E47/E2</f>
        <v>8.101856645331324</v>
      </c>
    </row>
    <row r="51" spans="1:5" ht="47.25">
      <c r="A51" s="7" t="s">
        <v>215</v>
      </c>
      <c r="B51" s="1" t="s">
        <v>106</v>
      </c>
      <c r="C51" s="1" t="s">
        <v>67</v>
      </c>
      <c r="D51" s="23" t="s">
        <v>201</v>
      </c>
      <c r="E51" s="2">
        <v>691.55</v>
      </c>
    </row>
    <row r="52" spans="1:4" ht="15.75">
      <c r="A52" s="7" t="s">
        <v>216</v>
      </c>
      <c r="B52" s="1" t="s">
        <v>107</v>
      </c>
      <c r="C52" s="1" t="s">
        <v>67</v>
      </c>
      <c r="D52" s="23" t="s">
        <v>147</v>
      </c>
    </row>
    <row r="53" spans="1:4" ht="15.75">
      <c r="A53" s="7" t="s">
        <v>217</v>
      </c>
      <c r="B53" s="1" t="s">
        <v>64</v>
      </c>
      <c r="C53" s="1" t="s">
        <v>67</v>
      </c>
      <c r="D53" s="23" t="s">
        <v>10</v>
      </c>
    </row>
    <row r="54" spans="1:4" ht="15.75">
      <c r="A54" s="7" t="s">
        <v>218</v>
      </c>
      <c r="B54" s="1" t="s">
        <v>108</v>
      </c>
      <c r="C54" s="1" t="s">
        <v>73</v>
      </c>
      <c r="D54" s="23">
        <f>E51/E2</f>
        <v>0.16273296310240962</v>
      </c>
    </row>
    <row r="55" spans="1:5" ht="31.5">
      <c r="A55" s="7" t="s">
        <v>219</v>
      </c>
      <c r="B55" s="1" t="s">
        <v>106</v>
      </c>
      <c r="C55" s="1" t="s">
        <v>67</v>
      </c>
      <c r="D55" s="23" t="s">
        <v>200</v>
      </c>
      <c r="E55" s="2">
        <v>0</v>
      </c>
    </row>
    <row r="56" spans="1:4" ht="15.75">
      <c r="A56" s="7" t="s">
        <v>220</v>
      </c>
      <c r="B56" s="1" t="s">
        <v>107</v>
      </c>
      <c r="C56" s="1" t="s">
        <v>67</v>
      </c>
      <c r="D56" s="23" t="s">
        <v>147</v>
      </c>
    </row>
    <row r="57" spans="1:4" ht="15.75">
      <c r="A57" s="7" t="s">
        <v>221</v>
      </c>
      <c r="B57" s="1" t="s">
        <v>64</v>
      </c>
      <c r="C57" s="1" t="s">
        <v>67</v>
      </c>
      <c r="D57" s="23" t="s">
        <v>10</v>
      </c>
    </row>
    <row r="58" spans="1:4" ht="15.75">
      <c r="A58" s="7" t="s">
        <v>222</v>
      </c>
      <c r="B58" s="1" t="s">
        <v>108</v>
      </c>
      <c r="C58" s="1" t="s">
        <v>73</v>
      </c>
      <c r="D58" s="23">
        <f>E55/E2</f>
        <v>0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27476.34</v>
      </c>
      <c r="E60" s="2">
        <v>27476.34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4">
        <f>E60/E2</f>
        <v>6.4656297063253</v>
      </c>
    </row>
    <row r="65" spans="1:22" s="6" customFormat="1" ht="26.25" customHeight="1">
      <c r="A65" s="19" t="s">
        <v>238</v>
      </c>
      <c r="B65" s="4" t="s">
        <v>104</v>
      </c>
      <c r="C65" s="4" t="s">
        <v>67</v>
      </c>
      <c r="D65" s="4" t="s">
        <v>231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239</v>
      </c>
      <c r="B66" s="1" t="s">
        <v>105</v>
      </c>
      <c r="C66" s="1" t="s">
        <v>73</v>
      </c>
      <c r="D66" s="1">
        <v>0</v>
      </c>
    </row>
    <row r="67" spans="1:4" ht="31.5">
      <c r="A67" s="7" t="s">
        <v>240</v>
      </c>
      <c r="B67" s="1" t="s">
        <v>106</v>
      </c>
      <c r="C67" s="1" t="s">
        <v>67</v>
      </c>
      <c r="D67" s="1" t="s">
        <v>231</v>
      </c>
    </row>
    <row r="68" spans="1:4" ht="15.75">
      <c r="A68" s="7" t="s">
        <v>241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242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243</v>
      </c>
      <c r="B70" s="1" t="s">
        <v>108</v>
      </c>
      <c r="C70" s="1" t="s">
        <v>73</v>
      </c>
      <c r="D70" s="1">
        <v>0</v>
      </c>
    </row>
    <row r="71" spans="1:22" s="6" customFormat="1" ht="29.25" customHeight="1">
      <c r="A71" s="19" t="s">
        <v>244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245</v>
      </c>
      <c r="B72" s="1" t="s">
        <v>105</v>
      </c>
      <c r="C72" s="1" t="s">
        <v>73</v>
      </c>
      <c r="D72" s="8">
        <f>E72</f>
        <v>59538.26</v>
      </c>
      <c r="E72" s="2">
        <v>59538.26</v>
      </c>
    </row>
    <row r="73" spans="1:4" ht="31.5">
      <c r="A73" s="7" t="s">
        <v>246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247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248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249</v>
      </c>
      <c r="B76" s="1" t="s">
        <v>108</v>
      </c>
      <c r="C76" s="1" t="s">
        <v>73</v>
      </c>
      <c r="D76" s="24">
        <f>E72/E2</f>
        <v>14.010320971385541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13538.08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13538.08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4">
        <f>E79/E2</f>
        <v>3.185730421686747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12772.85</v>
      </c>
      <c r="F83" s="5" t="s">
        <v>209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8">
        <f>E83</f>
        <v>12772.85</v>
      </c>
      <c r="F84" s="18">
        <v>64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4">
        <f>E83/F84</f>
        <v>199.57578125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250</v>
      </c>
      <c r="B90" s="1" t="s">
        <v>105</v>
      </c>
      <c r="C90" s="1" t="s">
        <v>73</v>
      </c>
      <c r="D90" s="1">
        <f>E91+E95</f>
        <v>137.44</v>
      </c>
      <c r="F90" s="1">
        <v>176.2</v>
      </c>
    </row>
    <row r="91" spans="1:6" ht="31.5">
      <c r="A91" s="7" t="s">
        <v>251</v>
      </c>
      <c r="B91" s="1" t="s">
        <v>106</v>
      </c>
      <c r="C91" s="1" t="s">
        <v>67</v>
      </c>
      <c r="D91" s="1" t="s">
        <v>7</v>
      </c>
      <c r="E91" s="2">
        <v>0</v>
      </c>
      <c r="F91" s="20" t="s">
        <v>227</v>
      </c>
    </row>
    <row r="92" spans="1:6" ht="15.75">
      <c r="A92" s="7" t="s">
        <v>252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7" t="s">
        <v>253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254</v>
      </c>
      <c r="B94" s="1" t="s">
        <v>108</v>
      </c>
      <c r="C94" s="1" t="s">
        <v>73</v>
      </c>
      <c r="D94" s="24">
        <f>E91/F90</f>
        <v>0</v>
      </c>
      <c r="F94" s="1" t="s">
        <v>210</v>
      </c>
    </row>
    <row r="95" spans="1:6" ht="31.5">
      <c r="A95" s="7" t="s">
        <v>255</v>
      </c>
      <c r="B95" s="1" t="s">
        <v>106</v>
      </c>
      <c r="C95" s="1" t="s">
        <v>67</v>
      </c>
      <c r="D95" s="1" t="s">
        <v>6</v>
      </c>
      <c r="E95" s="2">
        <v>137.44</v>
      </c>
      <c r="F95" s="1">
        <f>F90</f>
        <v>176.2</v>
      </c>
    </row>
    <row r="96" spans="1:4" ht="15.75">
      <c r="A96" s="7" t="s">
        <v>256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257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258</v>
      </c>
      <c r="B98" s="1" t="s">
        <v>108</v>
      </c>
      <c r="C98" s="1" t="s">
        <v>73</v>
      </c>
      <c r="D98" s="24">
        <f>E95/F95</f>
        <v>0.7800227014755959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259</v>
      </c>
      <c r="B100" s="1" t="s">
        <v>105</v>
      </c>
      <c r="C100" s="1" t="s">
        <v>73</v>
      </c>
      <c r="D100" s="8">
        <f>E101+E105+E113+E117+E121+E125+E129+E133+E137+E141+E145+E149+E153+E109</f>
        <v>97803.54000000001</v>
      </c>
    </row>
    <row r="101" spans="1:7" ht="31.5">
      <c r="A101" s="7" t="s">
        <v>260</v>
      </c>
      <c r="B101" s="1" t="s">
        <v>106</v>
      </c>
      <c r="C101" s="1" t="s">
        <v>67</v>
      </c>
      <c r="D101" s="1" t="s">
        <v>27</v>
      </c>
      <c r="E101" s="2">
        <v>1623.88</v>
      </c>
      <c r="F101" s="18">
        <f>('[3]ГУК 2019'!$EB$53+'[3]ГУК 2019'!$EB$60)*12*E2</f>
        <v>2345.7792000000004</v>
      </c>
      <c r="G101" s="2">
        <v>1741.84</v>
      </c>
    </row>
    <row r="102" spans="1:7" ht="15.75">
      <c r="A102" s="7" t="s">
        <v>261</v>
      </c>
      <c r="B102" s="1" t="s">
        <v>107</v>
      </c>
      <c r="C102" s="1" t="s">
        <v>67</v>
      </c>
      <c r="D102" s="1" t="s">
        <v>22</v>
      </c>
      <c r="G102" s="2"/>
    </row>
    <row r="103" spans="1:7" ht="15.75">
      <c r="A103" s="7" t="s">
        <v>262</v>
      </c>
      <c r="B103" s="1" t="s">
        <v>64</v>
      </c>
      <c r="C103" s="1" t="s">
        <v>67</v>
      </c>
      <c r="D103" s="1" t="s">
        <v>10</v>
      </c>
      <c r="G103" s="2"/>
    </row>
    <row r="104" spans="1:7" ht="15.75">
      <c r="A104" s="7" t="s">
        <v>263</v>
      </c>
      <c r="B104" s="1" t="s">
        <v>108</v>
      </c>
      <c r="C104" s="1" t="s">
        <v>73</v>
      </c>
      <c r="D104" s="24">
        <f>E101/E2</f>
        <v>0.3821253765060241</v>
      </c>
      <c r="G104" s="2"/>
    </row>
    <row r="105" spans="1:7" ht="31.5">
      <c r="A105" s="7" t="s">
        <v>264</v>
      </c>
      <c r="B105" s="1" t="s">
        <v>106</v>
      </c>
      <c r="C105" s="1" t="s">
        <v>67</v>
      </c>
      <c r="D105" s="1" t="s">
        <v>28</v>
      </c>
      <c r="E105" s="2">
        <v>4828.31</v>
      </c>
      <c r="F105" s="18">
        <f>'[3]ГУК 2019'!$EB$46*12*E2</f>
        <v>8108.236800000001</v>
      </c>
      <c r="G105" s="2">
        <v>5793.98</v>
      </c>
    </row>
    <row r="106" spans="1:4" ht="15.75">
      <c r="A106" s="7" t="s">
        <v>265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266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267</v>
      </c>
      <c r="B108" s="1" t="s">
        <v>108</v>
      </c>
      <c r="C108" s="1" t="s">
        <v>73</v>
      </c>
      <c r="D108" s="24">
        <f>E105/E2</f>
        <v>1.136179875753012</v>
      </c>
    </row>
    <row r="109" spans="1:6" ht="31.5">
      <c r="A109" s="7" t="s">
        <v>268</v>
      </c>
      <c r="B109" s="1" t="s">
        <v>106</v>
      </c>
      <c r="C109" s="1" t="s">
        <v>67</v>
      </c>
      <c r="D109" s="24" t="s">
        <v>233</v>
      </c>
      <c r="E109" s="2">
        <v>1196.09</v>
      </c>
      <c r="F109" s="18">
        <f>'[3]ГУК 2019'!$EB$50*12*E2</f>
        <v>2090.8032000000003</v>
      </c>
    </row>
    <row r="110" spans="1:4" ht="15.75">
      <c r="A110" s="7" t="s">
        <v>269</v>
      </c>
      <c r="B110" s="1" t="s">
        <v>107</v>
      </c>
      <c r="C110" s="1" t="s">
        <v>67</v>
      </c>
      <c r="D110" s="24" t="s">
        <v>24</v>
      </c>
    </row>
    <row r="111" spans="1:4" ht="15.75">
      <c r="A111" s="7" t="s">
        <v>270</v>
      </c>
      <c r="B111" s="1" t="s">
        <v>64</v>
      </c>
      <c r="C111" s="1" t="s">
        <v>67</v>
      </c>
      <c r="D111" s="24" t="s">
        <v>10</v>
      </c>
    </row>
    <row r="112" spans="1:4" ht="15.75">
      <c r="A112" s="7" t="s">
        <v>271</v>
      </c>
      <c r="B112" s="1" t="s">
        <v>108</v>
      </c>
      <c r="C112" s="1" t="s">
        <v>73</v>
      </c>
      <c r="D112" s="24">
        <f>E109/E2</f>
        <v>0.2814594314759036</v>
      </c>
    </row>
    <row r="113" spans="1:7" ht="31.5">
      <c r="A113" s="7" t="s">
        <v>272</v>
      </c>
      <c r="B113" s="1" t="s">
        <v>106</v>
      </c>
      <c r="C113" s="1" t="s">
        <v>67</v>
      </c>
      <c r="D113" s="1" t="s">
        <v>3</v>
      </c>
      <c r="E113" s="2">
        <v>2662.44</v>
      </c>
      <c r="F113" s="18">
        <f>('[3]ГУК 2019'!$EB$52+'[3]ГУК 2019'!$EB$58)*12*E2</f>
        <v>3467.6736000000005</v>
      </c>
      <c r="G113" s="2">
        <v>2780.38</v>
      </c>
    </row>
    <row r="114" spans="1:4" ht="15.75">
      <c r="A114" s="7" t="s">
        <v>273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275</v>
      </c>
      <c r="B116" s="1" t="s">
        <v>108</v>
      </c>
      <c r="C116" s="1" t="s">
        <v>73</v>
      </c>
      <c r="D116" s="24">
        <f>E113/E2</f>
        <v>0.626515436746988</v>
      </c>
    </row>
    <row r="117" spans="1:6" ht="31.5">
      <c r="A117" s="7" t="s">
        <v>276</v>
      </c>
      <c r="B117" s="1" t="s">
        <v>106</v>
      </c>
      <c r="C117" s="1" t="s">
        <v>67</v>
      </c>
      <c r="D117" s="1" t="s">
        <v>2</v>
      </c>
      <c r="E117" s="2">
        <v>42281.89</v>
      </c>
      <c r="F117" s="18">
        <f>('[3]ГУК 2019'!$EB$48+'[3]ГУК 2019'!$EB$56)*12*E2</f>
        <v>36665.548800000004</v>
      </c>
    </row>
    <row r="118" spans="1:4" ht="15.75">
      <c r="A118" s="7" t="s">
        <v>277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279</v>
      </c>
      <c r="B120" s="1" t="s">
        <v>108</v>
      </c>
      <c r="C120" s="1" t="s">
        <v>73</v>
      </c>
      <c r="D120" s="24">
        <f>E117/E2</f>
        <v>9.94961643448795</v>
      </c>
    </row>
    <row r="121" spans="1:7" ht="47.25">
      <c r="A121" s="7" t="s">
        <v>280</v>
      </c>
      <c r="B121" s="1" t="s">
        <v>106</v>
      </c>
      <c r="C121" s="1" t="s">
        <v>67</v>
      </c>
      <c r="D121" s="1" t="s">
        <v>32</v>
      </c>
      <c r="E121" s="2">
        <v>23889.8</v>
      </c>
      <c r="F121" s="18">
        <f>('[3]ГУК 2019'!$EB$47+'[3]ГУК 2019'!$EB$55)*12*E2</f>
        <v>29016.2688</v>
      </c>
      <c r="G121" s="2">
        <f>8774.78+16585.58</f>
        <v>25360.36</v>
      </c>
    </row>
    <row r="122" spans="1:4" ht="15.75">
      <c r="A122" s="7" t="s">
        <v>281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282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283</v>
      </c>
      <c r="B124" s="1" t="s">
        <v>108</v>
      </c>
      <c r="C124" s="1" t="s">
        <v>73</v>
      </c>
      <c r="D124" s="24">
        <f>E121/E2</f>
        <v>5.621658509036144</v>
      </c>
    </row>
    <row r="125" spans="1:7" ht="31.5">
      <c r="A125" s="7" t="s">
        <v>284</v>
      </c>
      <c r="B125" s="1" t="s">
        <v>106</v>
      </c>
      <c r="C125" s="1" t="s">
        <v>67</v>
      </c>
      <c r="D125" s="1" t="s">
        <v>34</v>
      </c>
      <c r="E125" s="2">
        <v>13790.55</v>
      </c>
      <c r="F125" s="18">
        <f>'[3]ГУК 2019'!$EB$59*12*E2</f>
        <v>14482.636799999998</v>
      </c>
      <c r="G125" s="2">
        <v>13790.553</v>
      </c>
    </row>
    <row r="126" spans="1:4" ht="15.75">
      <c r="A126" s="7" t="s">
        <v>285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287</v>
      </c>
      <c r="B128" s="1" t="s">
        <v>108</v>
      </c>
      <c r="C128" s="1" t="s">
        <v>73</v>
      </c>
      <c r="D128" s="24">
        <f>E125/E2</f>
        <v>3.2451407191265056</v>
      </c>
    </row>
    <row r="129" spans="1:7" ht="31.5">
      <c r="A129" s="7" t="s">
        <v>288</v>
      </c>
      <c r="B129" s="1" t="s">
        <v>106</v>
      </c>
      <c r="C129" s="1" t="s">
        <v>67</v>
      </c>
      <c r="D129" s="1" t="s">
        <v>36</v>
      </c>
      <c r="E129" s="2">
        <v>3500.27</v>
      </c>
      <c r="F129" s="18">
        <f>'[3]ГУК 2019'!$EB$51*12*E2</f>
        <v>11014.963200000002</v>
      </c>
      <c r="G129" s="2">
        <v>5000.39</v>
      </c>
    </row>
    <row r="130" spans="1:4" ht="15.75">
      <c r="A130" s="7" t="s">
        <v>289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290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291</v>
      </c>
      <c r="B132" s="1" t="s">
        <v>108</v>
      </c>
      <c r="C132" s="1" t="s">
        <v>73</v>
      </c>
      <c r="D132" s="24">
        <f>E129/E2</f>
        <v>0.8236704631024095</v>
      </c>
    </row>
    <row r="133" spans="1:7" ht="31.5">
      <c r="A133" s="7" t="s">
        <v>292</v>
      </c>
      <c r="B133" s="1" t="s">
        <v>106</v>
      </c>
      <c r="C133" s="1" t="s">
        <v>67</v>
      </c>
      <c r="D133" s="1" t="s">
        <v>37</v>
      </c>
      <c r="E133" s="2">
        <v>1826.05</v>
      </c>
      <c r="F133" s="18">
        <f>'[3]ГУК 2019'!$EB$49*12*E2</f>
        <v>8057.2416</v>
      </c>
      <c r="G133" s="2">
        <v>3652.11</v>
      </c>
    </row>
    <row r="134" spans="1:4" ht="15.75">
      <c r="A134" s="7" t="s">
        <v>293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294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295</v>
      </c>
      <c r="B136" s="1" t="s">
        <v>108</v>
      </c>
      <c r="C136" s="1" t="s">
        <v>73</v>
      </c>
      <c r="D136" s="24">
        <f>E133/E2</f>
        <v>0.42969926581325296</v>
      </c>
    </row>
    <row r="137" spans="1:7" ht="31.5">
      <c r="A137" s="7" t="s">
        <v>296</v>
      </c>
      <c r="B137" s="1" t="s">
        <v>106</v>
      </c>
      <c r="C137" s="1" t="s">
        <v>67</v>
      </c>
      <c r="D137" s="1" t="s">
        <v>206</v>
      </c>
      <c r="E137" s="2">
        <v>1382.29</v>
      </c>
      <c r="F137" s="18">
        <f>'[3]ГУК 2019'!$EB$57*12*E2</f>
        <v>2906.7264000000005</v>
      </c>
      <c r="G137" s="2">
        <v>1382.29</v>
      </c>
    </row>
    <row r="138" spans="1:4" ht="15.75">
      <c r="A138" s="7" t="s">
        <v>297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298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299</v>
      </c>
      <c r="B140" s="1" t="s">
        <v>108</v>
      </c>
      <c r="C140" s="1" t="s">
        <v>73</v>
      </c>
      <c r="D140" s="24">
        <f>E137/E2</f>
        <v>0.32527532003012044</v>
      </c>
    </row>
    <row r="141" spans="1:5" ht="31.5">
      <c r="A141" s="7" t="s">
        <v>300</v>
      </c>
      <c r="B141" s="1" t="s">
        <v>106</v>
      </c>
      <c r="C141" s="1" t="s">
        <v>67</v>
      </c>
      <c r="D141" s="24" t="s">
        <v>205</v>
      </c>
      <c r="E141" s="2">
        <v>0</v>
      </c>
    </row>
    <row r="142" spans="1:4" ht="15.75">
      <c r="A142" s="7" t="s">
        <v>301</v>
      </c>
      <c r="B142" s="1" t="s">
        <v>107</v>
      </c>
      <c r="C142" s="1" t="s">
        <v>67</v>
      </c>
      <c r="D142" s="24" t="s">
        <v>31</v>
      </c>
    </row>
    <row r="143" spans="1:4" ht="15.75">
      <c r="A143" s="7" t="s">
        <v>302</v>
      </c>
      <c r="B143" s="1" t="s">
        <v>64</v>
      </c>
      <c r="C143" s="1" t="s">
        <v>67</v>
      </c>
      <c r="D143" s="24" t="s">
        <v>10</v>
      </c>
    </row>
    <row r="144" spans="1:4" ht="15.75">
      <c r="A144" s="7" t="s">
        <v>303</v>
      </c>
      <c r="B144" s="1" t="s">
        <v>108</v>
      </c>
      <c r="C144" s="1" t="s">
        <v>73</v>
      </c>
      <c r="D144" s="24">
        <f>E141/E2</f>
        <v>0</v>
      </c>
    </row>
    <row r="145" spans="1:7" ht="31.5">
      <c r="A145" s="7" t="s">
        <v>304</v>
      </c>
      <c r="B145" s="1" t="s">
        <v>106</v>
      </c>
      <c r="C145" s="1" t="s">
        <v>67</v>
      </c>
      <c r="D145" s="24" t="s">
        <v>207</v>
      </c>
      <c r="E145" s="2">
        <v>0</v>
      </c>
      <c r="F145" s="18">
        <f>'[3]ГУК 2019'!$EB$6*12*E2</f>
        <v>1061.5160832000001</v>
      </c>
      <c r="G145" s="2">
        <v>0</v>
      </c>
    </row>
    <row r="146" spans="1:4" ht="15.75">
      <c r="A146" s="7" t="s">
        <v>305</v>
      </c>
      <c r="B146" s="1" t="s">
        <v>107</v>
      </c>
      <c r="C146" s="1" t="s">
        <v>67</v>
      </c>
      <c r="D146" s="24" t="s">
        <v>24</v>
      </c>
    </row>
    <row r="147" spans="1:4" ht="15.75">
      <c r="A147" s="7" t="s">
        <v>306</v>
      </c>
      <c r="B147" s="1" t="s">
        <v>64</v>
      </c>
      <c r="C147" s="1" t="s">
        <v>67</v>
      </c>
      <c r="D147" s="24" t="s">
        <v>10</v>
      </c>
    </row>
    <row r="148" spans="1:4" ht="15.75">
      <c r="A148" s="7" t="s">
        <v>307</v>
      </c>
      <c r="B148" s="1" t="s">
        <v>108</v>
      </c>
      <c r="C148" s="1" t="s">
        <v>73</v>
      </c>
      <c r="D148" s="24">
        <f>E145/E2</f>
        <v>0</v>
      </c>
    </row>
    <row r="149" spans="1:5" ht="31.5">
      <c r="A149" s="7" t="s">
        <v>308</v>
      </c>
      <c r="B149" s="1" t="s">
        <v>106</v>
      </c>
      <c r="C149" s="1" t="s">
        <v>67</v>
      </c>
      <c r="D149" s="24" t="s">
        <v>204</v>
      </c>
      <c r="E149" s="2">
        <v>0</v>
      </c>
    </row>
    <row r="150" spans="1:4" ht="15.75">
      <c r="A150" s="7" t="s">
        <v>309</v>
      </c>
      <c r="B150" s="1" t="s">
        <v>107</v>
      </c>
      <c r="C150" s="1" t="s">
        <v>67</v>
      </c>
      <c r="D150" s="24" t="s">
        <v>24</v>
      </c>
    </row>
    <row r="151" spans="1:4" ht="15.75">
      <c r="A151" s="7" t="s">
        <v>310</v>
      </c>
      <c r="B151" s="1" t="s">
        <v>64</v>
      </c>
      <c r="C151" s="1" t="s">
        <v>67</v>
      </c>
      <c r="D151" s="24" t="s">
        <v>10</v>
      </c>
    </row>
    <row r="152" spans="1:4" ht="15.75">
      <c r="A152" s="7" t="s">
        <v>311</v>
      </c>
      <c r="B152" s="1" t="s">
        <v>108</v>
      </c>
      <c r="C152" s="1" t="s">
        <v>73</v>
      </c>
      <c r="D152" s="24">
        <f>E149/E2</f>
        <v>0</v>
      </c>
    </row>
    <row r="153" spans="1:7" ht="31.5">
      <c r="A153" s="7" t="s">
        <v>312</v>
      </c>
      <c r="B153" s="1" t="s">
        <v>106</v>
      </c>
      <c r="C153" s="1" t="s">
        <v>67</v>
      </c>
      <c r="D153" s="1" t="s">
        <v>202</v>
      </c>
      <c r="E153" s="2">
        <v>821.97</v>
      </c>
      <c r="F153" s="11">
        <f>'[3]ГУК 2019'!$EB$34*12*E2</f>
        <v>14717.5716864</v>
      </c>
      <c r="G153" s="12"/>
    </row>
    <row r="154" spans="1:6" ht="15.75">
      <c r="A154" s="7" t="s">
        <v>313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314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315</v>
      </c>
      <c r="B156" s="1" t="s">
        <v>108</v>
      </c>
      <c r="C156" s="1" t="s">
        <v>73</v>
      </c>
      <c r="D156" s="24">
        <f>E153/E2</f>
        <v>0.19342291039156626</v>
      </c>
    </row>
    <row r="157" spans="1:4" ht="47.25">
      <c r="A157" s="19" t="s">
        <v>316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317</v>
      </c>
      <c r="B158" s="1" t="s">
        <v>105</v>
      </c>
      <c r="C158" s="1" t="s">
        <v>73</v>
      </c>
      <c r="D158" s="8">
        <f>E159+E163+E167+E171+E175+E179+E183+E187+E191+E195</f>
        <v>145279.5330072</v>
      </c>
    </row>
    <row r="159" spans="1:8" ht="31.5">
      <c r="A159" s="7" t="s">
        <v>318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8">
        <v>1</v>
      </c>
      <c r="H159" s="18">
        <f>'[1]гук(2016)'!$EB$39*12*E2</f>
        <v>14140.611993600001</v>
      </c>
    </row>
    <row r="160" spans="1:4" ht="15.75">
      <c r="A160" s="7" t="s">
        <v>319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320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321</v>
      </c>
      <c r="B162" s="1" t="s">
        <v>108</v>
      </c>
      <c r="C162" s="1" t="s">
        <v>73</v>
      </c>
      <c r="D162" s="24">
        <f>E159/F159</f>
        <v>2148.426</v>
      </c>
    </row>
    <row r="163" spans="1:8" ht="31.5">
      <c r="A163" s="7" t="s">
        <v>322</v>
      </c>
      <c r="B163" s="1" t="s">
        <v>106</v>
      </c>
      <c r="C163" s="1" t="s">
        <v>67</v>
      </c>
      <c r="D163" s="1" t="s">
        <v>230</v>
      </c>
      <c r="E163" s="2">
        <f>('[2]гук(2016)'!$EB$38+'[2]гук(2016)'!$EB$42)*12*'[2]гук(2016)'!$ED$4</f>
        <v>6987.1770072</v>
      </c>
      <c r="F163" s="18">
        <v>1</v>
      </c>
      <c r="G163" s="18" t="s">
        <v>232</v>
      </c>
      <c r="H163" s="18">
        <f>'[1]гук(2016)'!$EB$38*12*E2</f>
        <v>3172.6153728000004</v>
      </c>
    </row>
    <row r="164" spans="1:4" ht="15.75">
      <c r="A164" s="7" t="s">
        <v>323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324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325</v>
      </c>
      <c r="B166" s="1" t="s">
        <v>108</v>
      </c>
      <c r="C166" s="1" t="s">
        <v>73</v>
      </c>
      <c r="D166" s="24">
        <f>E163/F163</f>
        <v>6987.1770072</v>
      </c>
    </row>
    <row r="167" spans="1:5" ht="31.5">
      <c r="A167" s="7" t="s">
        <v>326</v>
      </c>
      <c r="B167" s="1" t="s">
        <v>106</v>
      </c>
      <c r="C167" s="1" t="s">
        <v>67</v>
      </c>
      <c r="D167" s="1" t="s">
        <v>41</v>
      </c>
      <c r="E167" s="2">
        <v>13078.4</v>
      </c>
    </row>
    <row r="168" spans="1:4" ht="15.75">
      <c r="A168" s="7" t="s">
        <v>327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328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329</v>
      </c>
      <c r="B170" s="1" t="s">
        <v>108</v>
      </c>
      <c r="C170" s="1" t="s">
        <v>73</v>
      </c>
      <c r="D170" s="24">
        <f>E167/E2</f>
        <v>3.077560240963855</v>
      </c>
    </row>
    <row r="171" spans="1:5" ht="31.5">
      <c r="A171" s="7" t="s">
        <v>330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331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332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333</v>
      </c>
      <c r="B174" s="1" t="s">
        <v>108</v>
      </c>
      <c r="C174" s="1" t="s">
        <v>73</v>
      </c>
      <c r="D174" s="24">
        <f>E171/E2</f>
        <v>0</v>
      </c>
    </row>
    <row r="175" spans="1:5" ht="31.5">
      <c r="A175" s="7" t="s">
        <v>334</v>
      </c>
      <c r="B175" s="1" t="s">
        <v>106</v>
      </c>
      <c r="C175" s="1" t="s">
        <v>67</v>
      </c>
      <c r="D175" s="1" t="s">
        <v>43</v>
      </c>
      <c r="E175" s="2">
        <f>9165+5083.7</f>
        <v>14248.7</v>
      </c>
    </row>
    <row r="176" spans="1:4" ht="15.75">
      <c r="A176" s="7" t="s">
        <v>335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336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337</v>
      </c>
      <c r="B178" s="1" t="s">
        <v>108</v>
      </c>
      <c r="C178" s="1" t="s">
        <v>73</v>
      </c>
      <c r="D178" s="24">
        <f>E175/E2</f>
        <v>3.352950865963855</v>
      </c>
    </row>
    <row r="179" spans="1:5" ht="31.5">
      <c r="A179" s="7" t="s">
        <v>338</v>
      </c>
      <c r="B179" s="1" t="s">
        <v>106</v>
      </c>
      <c r="C179" s="1" t="s">
        <v>67</v>
      </c>
      <c r="D179" s="1" t="s">
        <v>195</v>
      </c>
      <c r="E179" s="2">
        <v>1190.86</v>
      </c>
    </row>
    <row r="180" spans="1:4" ht="15.75">
      <c r="A180" s="7" t="s">
        <v>339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340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341</v>
      </c>
      <c r="B182" s="1" t="s">
        <v>108</v>
      </c>
      <c r="C182" s="1" t="s">
        <v>73</v>
      </c>
      <c r="D182" s="24">
        <f>E179/E2</f>
        <v>0.2802287274096385</v>
      </c>
    </row>
    <row r="183" spans="1:5" ht="31.5">
      <c r="A183" s="7" t="s">
        <v>342</v>
      </c>
      <c r="B183" s="1" t="s">
        <v>106</v>
      </c>
      <c r="C183" s="1" t="s">
        <v>67</v>
      </c>
      <c r="D183" s="1" t="s">
        <v>44</v>
      </c>
      <c r="E183" s="2">
        <v>1435.52</v>
      </c>
    </row>
    <row r="184" spans="1:4" ht="15.75">
      <c r="A184" s="7" t="s">
        <v>343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344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345</v>
      </c>
      <c r="B186" s="1" t="s">
        <v>108</v>
      </c>
      <c r="C186" s="1" t="s">
        <v>73</v>
      </c>
      <c r="D186" s="24">
        <f>E183/E2</f>
        <v>0.33780120481927706</v>
      </c>
    </row>
    <row r="187" spans="1:6" ht="31.5">
      <c r="A187" s="7" t="s">
        <v>346</v>
      </c>
      <c r="B187" s="1" t="s">
        <v>106</v>
      </c>
      <c r="C187" s="1" t="s">
        <v>67</v>
      </c>
      <c r="D187" s="1" t="s">
        <v>45</v>
      </c>
      <c r="E187" s="2">
        <v>6079.4</v>
      </c>
      <c r="F187" s="18" t="s">
        <v>203</v>
      </c>
    </row>
    <row r="188" spans="1:6" ht="15.75">
      <c r="A188" s="7" t="s">
        <v>347</v>
      </c>
      <c r="B188" s="1" t="s">
        <v>107</v>
      </c>
      <c r="C188" s="1" t="s">
        <v>67</v>
      </c>
      <c r="D188" s="1" t="s">
        <v>24</v>
      </c>
      <c r="F188" s="18" t="s">
        <v>10</v>
      </c>
    </row>
    <row r="189" spans="1:4" ht="15.75">
      <c r="A189" s="7" t="s">
        <v>348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349</v>
      </c>
      <c r="B190" s="1" t="s">
        <v>108</v>
      </c>
      <c r="C190" s="1" t="s">
        <v>73</v>
      </c>
      <c r="D190" s="24">
        <f>E187/E2</f>
        <v>1.4305817018072287</v>
      </c>
    </row>
    <row r="191" spans="1:5" ht="31.5">
      <c r="A191" s="7" t="s">
        <v>350</v>
      </c>
      <c r="B191" s="1" t="s">
        <v>106</v>
      </c>
      <c r="C191" s="1" t="s">
        <v>67</v>
      </c>
      <c r="D191" s="1" t="s">
        <v>46</v>
      </c>
      <c r="E191" s="2">
        <v>100111.05</v>
      </c>
    </row>
    <row r="192" spans="1:4" ht="15.75">
      <c r="A192" s="7" t="s">
        <v>351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352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353</v>
      </c>
      <c r="B194" s="1" t="s">
        <v>108</v>
      </c>
      <c r="C194" s="1" t="s">
        <v>73</v>
      </c>
      <c r="D194" s="24">
        <f>E191/E2</f>
        <v>23.557758377259034</v>
      </c>
    </row>
    <row r="195" spans="1:5" ht="31.5">
      <c r="A195" s="7" t="s">
        <v>354</v>
      </c>
      <c r="B195" s="1" t="s">
        <v>106</v>
      </c>
      <c r="C195" s="1" t="s">
        <v>67</v>
      </c>
      <c r="D195" s="24" t="s">
        <v>228</v>
      </c>
      <c r="E195" s="2">
        <v>0</v>
      </c>
    </row>
    <row r="196" spans="1:4" ht="15.75">
      <c r="A196" s="7" t="s">
        <v>355</v>
      </c>
      <c r="B196" s="1" t="s">
        <v>107</v>
      </c>
      <c r="C196" s="1" t="s">
        <v>67</v>
      </c>
      <c r="D196" s="24" t="s">
        <v>24</v>
      </c>
    </row>
    <row r="197" spans="1:4" ht="15.75">
      <c r="A197" s="7" t="s">
        <v>356</v>
      </c>
      <c r="B197" s="1" t="s">
        <v>64</v>
      </c>
      <c r="C197" s="1" t="s">
        <v>67</v>
      </c>
      <c r="D197" s="24" t="s">
        <v>10</v>
      </c>
    </row>
    <row r="198" spans="1:4" ht="15.75">
      <c r="A198" s="7" t="s">
        <v>357</v>
      </c>
      <c r="B198" s="1" t="s">
        <v>108</v>
      </c>
      <c r="C198" s="1" t="s">
        <v>73</v>
      </c>
      <c r="D198" s="24">
        <f>E195/E2</f>
        <v>0</v>
      </c>
    </row>
    <row r="199" spans="1:4" ht="47.25">
      <c r="A199" s="19" t="s">
        <v>152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153</v>
      </c>
      <c r="B200" s="1" t="s">
        <v>105</v>
      </c>
      <c r="C200" s="1" t="s">
        <v>73</v>
      </c>
      <c r="D200" s="8">
        <f>E201+E205+E209+E213+E217+E221+E225+E229+E233+E237</f>
        <v>53485.94</v>
      </c>
      <c r="F200" s="13"/>
    </row>
    <row r="201" spans="1:5" ht="31.5">
      <c r="A201" s="7" t="s">
        <v>154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157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158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161</v>
      </c>
      <c r="B208" s="1" t="s">
        <v>108</v>
      </c>
      <c r="C208" s="1" t="s">
        <v>73</v>
      </c>
      <c r="D208" s="24">
        <f>E205/E2</f>
        <v>0</v>
      </c>
    </row>
    <row r="209" spans="1:5" ht="31.5">
      <c r="A209" s="7" t="s">
        <v>358</v>
      </c>
      <c r="B209" s="1" t="s">
        <v>106</v>
      </c>
      <c r="C209" s="1" t="s">
        <v>67</v>
      </c>
      <c r="D209" s="1" t="s">
        <v>49</v>
      </c>
      <c r="E209" s="2">
        <v>0</v>
      </c>
    </row>
    <row r="210" spans="1:4" ht="15.75">
      <c r="A210" s="7" t="s">
        <v>359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360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361</v>
      </c>
      <c r="B212" s="1" t="s">
        <v>108</v>
      </c>
      <c r="C212" s="1" t="s">
        <v>73</v>
      </c>
      <c r="D212" s="25">
        <f>E209/E2</f>
        <v>0</v>
      </c>
    </row>
    <row r="213" spans="1:5" ht="31.5">
      <c r="A213" s="7" t="s">
        <v>362</v>
      </c>
      <c r="B213" s="1" t="s">
        <v>106</v>
      </c>
      <c r="C213" s="1" t="s">
        <v>67</v>
      </c>
      <c r="D213" s="1" t="s">
        <v>163</v>
      </c>
      <c r="E213" s="2">
        <v>0</v>
      </c>
    </row>
    <row r="214" spans="1:4" ht="15.75">
      <c r="A214" s="7" t="s">
        <v>363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364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365</v>
      </c>
      <c r="B216" s="1" t="s">
        <v>108</v>
      </c>
      <c r="C216" s="1" t="s">
        <v>73</v>
      </c>
      <c r="D216" s="1">
        <v>0</v>
      </c>
    </row>
    <row r="217" spans="1:6" ht="31.5">
      <c r="A217" s="7" t="s">
        <v>366</v>
      </c>
      <c r="B217" s="1" t="s">
        <v>106</v>
      </c>
      <c r="C217" s="1" t="s">
        <v>67</v>
      </c>
      <c r="D217" s="1" t="s">
        <v>208</v>
      </c>
      <c r="E217" s="2">
        <v>2454.11</v>
      </c>
      <c r="F217" s="18" t="s">
        <v>229</v>
      </c>
    </row>
    <row r="218" spans="1:4" ht="15.75">
      <c r="A218" s="7" t="s">
        <v>367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368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369</v>
      </c>
      <c r="B220" s="1" t="s">
        <v>108</v>
      </c>
      <c r="C220" s="1" t="s">
        <v>73</v>
      </c>
      <c r="D220" s="24">
        <f>E217/E2</f>
        <v>0.5774919992469879</v>
      </c>
    </row>
    <row r="221" spans="1:5" ht="31.5">
      <c r="A221" s="7" t="s">
        <v>370</v>
      </c>
      <c r="B221" s="1" t="s">
        <v>106</v>
      </c>
      <c r="C221" s="1" t="s">
        <v>67</v>
      </c>
      <c r="D221" s="1" t="s">
        <v>1</v>
      </c>
      <c r="E221" s="2">
        <v>24869.57</v>
      </c>
    </row>
    <row r="222" spans="1:4" ht="15.75">
      <c r="A222" s="7" t="s">
        <v>371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372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373</v>
      </c>
      <c r="B224" s="1" t="s">
        <v>108</v>
      </c>
      <c r="C224" s="1" t="s">
        <v>73</v>
      </c>
      <c r="D224" s="24">
        <f>E221/E2</f>
        <v>5.8522143260542165</v>
      </c>
    </row>
    <row r="225" spans="1:5" ht="31.5">
      <c r="A225" s="7" t="s">
        <v>374</v>
      </c>
      <c r="B225" s="1" t="s">
        <v>106</v>
      </c>
      <c r="C225" s="1" t="s">
        <v>67</v>
      </c>
      <c r="D225" s="1" t="s">
        <v>0</v>
      </c>
      <c r="E225" s="2">
        <v>0</v>
      </c>
    </row>
    <row r="226" spans="1:4" ht="15.75">
      <c r="A226" s="7" t="s">
        <v>375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376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377</v>
      </c>
      <c r="B228" s="1" t="s">
        <v>108</v>
      </c>
      <c r="C228" s="1" t="s">
        <v>73</v>
      </c>
      <c r="D228" s="24">
        <f>E225/E2</f>
        <v>0</v>
      </c>
    </row>
    <row r="229" spans="1:5" ht="31.5">
      <c r="A229" s="7" t="s">
        <v>378</v>
      </c>
      <c r="B229" s="1" t="s">
        <v>106</v>
      </c>
      <c r="C229" s="1" t="s">
        <v>67</v>
      </c>
      <c r="D229" s="1" t="s">
        <v>51</v>
      </c>
      <c r="E229" s="2">
        <v>37.46</v>
      </c>
    </row>
    <row r="230" spans="1:4" ht="15.75">
      <c r="A230" s="7" t="s">
        <v>379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380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381</v>
      </c>
      <c r="B232" s="1" t="s">
        <v>108</v>
      </c>
      <c r="C232" s="1" t="s">
        <v>73</v>
      </c>
      <c r="D232" s="24">
        <f>E229/E2</f>
        <v>0.008814947289156626</v>
      </c>
    </row>
    <row r="233" spans="1:5" ht="31.5">
      <c r="A233" s="7" t="s">
        <v>382</v>
      </c>
      <c r="B233" s="1" t="s">
        <v>106</v>
      </c>
      <c r="C233" s="1" t="s">
        <v>67</v>
      </c>
      <c r="D233" s="1" t="s">
        <v>52</v>
      </c>
      <c r="E233" s="2">
        <v>3246.26</v>
      </c>
    </row>
    <row r="234" spans="1:4" ht="15.75">
      <c r="A234" s="7" t="s">
        <v>383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384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385</v>
      </c>
      <c r="B236" s="1" t="s">
        <v>108</v>
      </c>
      <c r="C236" s="1" t="s">
        <v>73</v>
      </c>
      <c r="D236" s="24">
        <f>E233/E2</f>
        <v>0.7638977786144578</v>
      </c>
    </row>
    <row r="237" spans="1:6" ht="31.5">
      <c r="A237" s="7" t="s">
        <v>223</v>
      </c>
      <c r="B237" s="1" t="s">
        <v>106</v>
      </c>
      <c r="C237" s="1" t="s">
        <v>67</v>
      </c>
      <c r="D237" s="1" t="s">
        <v>53</v>
      </c>
      <c r="E237" s="2">
        <v>22878.54</v>
      </c>
      <c r="F237" s="18">
        <v>97</v>
      </c>
    </row>
    <row r="238" spans="1:4" ht="15.75">
      <c r="A238" s="7" t="s">
        <v>224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225</v>
      </c>
      <c r="B239" s="1" t="s">
        <v>64</v>
      </c>
      <c r="C239" s="1" t="s">
        <v>67</v>
      </c>
      <c r="D239" s="1" t="s">
        <v>196</v>
      </c>
    </row>
    <row r="240" spans="1:4" ht="15.75">
      <c r="A240" s="7" t="s">
        <v>226</v>
      </c>
      <c r="B240" s="1" t="s">
        <v>108</v>
      </c>
      <c r="C240" s="1" t="s">
        <v>73</v>
      </c>
      <c r="D240" s="24">
        <f>E237/F237</f>
        <v>235.86123711340207</v>
      </c>
    </row>
    <row r="241" spans="1:4" ht="15.75">
      <c r="A241" s="7"/>
      <c r="B241" s="4" t="s">
        <v>162</v>
      </c>
      <c r="C241" s="1" t="s">
        <v>73</v>
      </c>
      <c r="D241" s="14">
        <f>SUM(D28,D34,D60,D66,D72,D78,D84,D90,D100,D158,D200)</f>
        <v>493999.2830072</v>
      </c>
    </row>
    <row r="242" spans="1:4" ht="15.75">
      <c r="A242" s="21" t="s">
        <v>164</v>
      </c>
      <c r="B242" s="21"/>
      <c r="C242" s="21"/>
      <c r="D242" s="21"/>
    </row>
    <row r="243" spans="1:4" ht="15.75">
      <c r="A243" s="7" t="s">
        <v>165</v>
      </c>
      <c r="B243" s="1" t="s">
        <v>166</v>
      </c>
      <c r="C243" s="1" t="s">
        <v>167</v>
      </c>
      <c r="D243" s="26">
        <v>1</v>
      </c>
    </row>
    <row r="244" spans="1:4" ht="15.75">
      <c r="A244" s="7" t="s">
        <v>168</v>
      </c>
      <c r="B244" s="1" t="s">
        <v>169</v>
      </c>
      <c r="C244" s="1" t="s">
        <v>167</v>
      </c>
      <c r="D244" s="26">
        <v>1</v>
      </c>
    </row>
    <row r="245" spans="1:4" ht="15.75">
      <c r="A245" s="7" t="s">
        <v>170</v>
      </c>
      <c r="B245" s="1" t="s">
        <v>171</v>
      </c>
      <c r="C245" s="1" t="s">
        <v>167</v>
      </c>
      <c r="D245" s="1">
        <v>0</v>
      </c>
    </row>
    <row r="246" spans="1:4" ht="15.75">
      <c r="A246" s="7" t="s">
        <v>172</v>
      </c>
      <c r="B246" s="1" t="s">
        <v>173</v>
      </c>
      <c r="C246" s="1" t="s">
        <v>73</v>
      </c>
      <c r="D246" s="23">
        <v>-2117.12</v>
      </c>
    </row>
    <row r="247" spans="1:4" ht="15.75">
      <c r="A247" s="21" t="s">
        <v>174</v>
      </c>
      <c r="B247" s="21"/>
      <c r="C247" s="21"/>
      <c r="D247" s="21"/>
    </row>
    <row r="248" spans="1:4" ht="15.75">
      <c r="A248" s="7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7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7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7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1" t="s">
        <v>182</v>
      </c>
      <c r="B254" s="21"/>
      <c r="C254" s="21"/>
      <c r="D254" s="21"/>
    </row>
    <row r="255" spans="1:4" ht="15.75">
      <c r="A255" s="7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7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7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7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1" t="s">
        <v>188</v>
      </c>
      <c r="B259" s="21"/>
      <c r="C259" s="21"/>
      <c r="D259" s="21"/>
    </row>
    <row r="260" spans="1:4" ht="15.75">
      <c r="A260" s="7" t="s">
        <v>189</v>
      </c>
      <c r="B260" s="1" t="s">
        <v>190</v>
      </c>
      <c r="C260" s="1" t="s">
        <v>167</v>
      </c>
      <c r="D260" s="1">
        <v>19</v>
      </c>
    </row>
    <row r="261" spans="1:4" ht="15.75">
      <c r="A261" s="7" t="s">
        <v>191</v>
      </c>
      <c r="B261" s="1" t="s">
        <v>192</v>
      </c>
      <c r="C261" s="1" t="s">
        <v>167</v>
      </c>
      <c r="D261" s="1">
        <v>0</v>
      </c>
    </row>
    <row r="262" spans="1:4" ht="31.5">
      <c r="A262" s="7" t="s">
        <v>193</v>
      </c>
      <c r="B262" s="1" t="s">
        <v>194</v>
      </c>
      <c r="C262" s="1" t="s">
        <v>73</v>
      </c>
      <c r="D262" s="8">
        <v>29700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24" max="3" man="1"/>
    <brk id="1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2017-04-03T08:42:44Z</cp:lastPrinted>
  <dcterms:created xsi:type="dcterms:W3CDTF">2010-07-19T21:32:50Z</dcterms:created>
  <dcterms:modified xsi:type="dcterms:W3CDTF">2021-03-24T06:20:13Z</dcterms:modified>
  <cp:category/>
  <cp:version/>
  <cp:contentType/>
  <cp:contentStatus/>
</cp:coreProperties>
</file>