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<sst xmlns="http://schemas.openxmlformats.org/spreadsheetml/2006/main" count="1143" uniqueCount="458">
  <si>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</si>
  <si>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</si>
  <si>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</si>
  <si>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</si>
  <si>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</si>
  <si>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</si>
  <si>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</si>
  <si>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</si>
  <si>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</si>
  <si>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</si>
  <si>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</si>
  <si>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</si>
  <si>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</si>
  <si>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</si>
  <si>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</si>
  <si>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</si>
  <si>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</si>
  <si>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</si>
  <si>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</si>
  <si>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</si>
  <si>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</si>
  <si>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</si>
  <si>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</si>
  <si>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</si>
  <si>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</si>
  <si>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</si>
  <si>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</si>
  <si>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</si>
  <si>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</si>
  <si>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</si>
  <si>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</si>
  <si>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</si>
  <si>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</si>
  <si>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</si>
  <si>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</si>
  <si>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</si>
  <si>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</si>
  <si>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</si>
  <si>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</si>
  <si>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</si>
  <si>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</si>
  <si>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</si>
  <si>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</si>
  <si>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</si>
  <si>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</si>
  <si>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</si>
  <si>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</si>
  <si>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</si>
  <si>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</si>
  <si>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</si>
  <si>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</si>
  <si>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</si>
  <si>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</si>
  <si>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</si>
  <si>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</si>
  <si>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</si>
  <si>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</si>
  <si>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</si>
  <si>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</si>
  <si>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</si>
  <si>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</si>
  <si>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</si>
  <si>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</si>
  <si>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</si>
  <si>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</si>
  <si>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</si>
  <si>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</si>
  <si>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</si>
  <si>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</si>
  <si>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</si>
  <si>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</si>
  <si>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</si>
  <si>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</si>
  <si>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</si>
  <si>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</si>
  <si>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</si>
  <si>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</si>
  <si>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</si>
  <si>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</si>
  <si>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</si>
  <si>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</si>
  <si>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</si>
  <si>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</si>
  <si>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</si>
  <si>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</si>
  <si>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</si>
  <si>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</si>
  <si>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</si>
  <si>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</si>
  <si>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</si>
  <si>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</si>
  <si>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</si>
  <si>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</si>
  <si>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</si>
  <si>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</si>
  <si>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</si>
  <si>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</si>
  <si>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</si>
  <si>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</si>
  <si>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</si>
  <si>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</si>
  <si>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</si>
  <si>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</si>
  <si>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</si>
  <si>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</si>
  <si>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</si>
  <si>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</si>
  <si>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</si>
  <si>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</si>
  <si>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</si>
  <si>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</si>
  <si>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</si>
  <si>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</si>
  <si>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</si>
  <si>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</si>
  <si>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</si>
  <si>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</si>
  <si>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</si>
  <si>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</si>
  <si>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</si>
  <si>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</si>
  <si>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</si>
  <si>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</si>
  <si>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</si>
  <si>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</si>
  <si>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</si>
  <si>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</si>
  <si>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</si>
  <si>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</si>
  <si>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</si>
  <si>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</si>
  <si>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</si>
  <si>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</si>
  <si>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</si>
  <si>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</si>
  <si>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</si>
  <si>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</si>
  <si>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</si>
  <si>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</si>
  <si>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</si>
  <si>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</si>
  <si>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</si>
  <si>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</si>
  <si>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</si>
  <si>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</si>
  <si>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</si>
  <si>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</si>
  <si>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</si>
  <si>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</si>
  <si>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</si>
  <si>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</si>
  <si>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</si>
  <si>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</si>
  <si>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</si>
  <si>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</si>
  <si>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</si>
  <si>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</si>
  <si>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</si>
  <si>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</si>
  <si>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</si>
  <si>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</si>
  <si>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</si>
  <si>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</si>
  <si>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</si>
  <si>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</si>
  <si>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</si>
  <si>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</si>
  <si>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</si>
  <si>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</si>
  <si>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</si>
  <si>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</si>
  <si>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</si>
  <si>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</si>
  <si>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</si>
  <si>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</si>
  <si>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</si>
  <si>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</si>
  <si>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</si>
  <si>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</si>
  <si>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</si>
  <si>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</si>
  <si>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</si>
  <si>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</si>
  <si>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</si>
  <si>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</si>
  <si>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</si>
  <si>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</si>
  <si>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</si>
  <si>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</si>
  <si>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</si>
  <si>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</si>
  <si>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</si>
  <si>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</si>
  <si>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</si>
  <si>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</si>
  <si>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</si>
  <si>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</si>
  <si>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</si>
  <si>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</si>
  <si>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</si>
  <si>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</si>
  <si>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</si>
  <si>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</si>
  <si>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</si>
  <si>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</si>
  <si>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</si>
  <si>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</si>
  <si>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</si>
  <si>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</si>
  <si>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</si>
  <si>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</si>
  <si>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</si>
  <si>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</si>
  <si>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</si>
  <si>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</si>
  <si>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</si>
  <si>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</si>
  <si>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</si>
  <si>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</si>
  <si>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</si>
  <si>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</si>
  <si>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</si>
  <si>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</si>
  <si>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</si>
  <si>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</si>
  <si>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</si>
  <si>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</si>
  <si>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</si>
  <si>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</si>
  <si>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</si>
  <si>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</si>
  <si>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</si>
  <si>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</si>
  <si>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</si>
  <si>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</si>
  <si>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</si>
  <si>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</si>
  <si>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</si>
  <si>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</si>
  <si>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</si>
  <si>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</si>
  <si>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</si>
  <si>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</si>
  <si>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</si>
  <si>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</si>
  <si>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</si>
  <si>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</si>
  <si>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</si>
  <si>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</si>
  <si>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</si>
  <si>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</si>
  <si>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</si>
  <si>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</si>
  <si>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</si>
  <si>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</si>
  <si>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</si>
  <si>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</si>
  <si>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</si>
  <si>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</si>
  <si>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</si>
  <si>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</si>
  <si>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</si>
  <si>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</si>
  <si>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</si>
  <si>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</si>
  <si>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</si>
  <si>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</si>
  <si>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</si>
  <si>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</si>
  <si>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</si>
  <si>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</si>
  <si>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</si>
  <si>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</si>
  <si>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</si>
  <si>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</si>
  <si>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</si>
  <si>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</si>
  <si>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</si>
  <si>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</si>
  <si>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</si>
  <si>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</si>
  <si>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</si>
  <si>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</si>
  <si>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</si>
  <si>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</si>
  <si>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</si>
  <si>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</si>
  <si>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</si>
  <si>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</si>
  <si>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</si>
  <si>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</si>
  <si>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</si>
  <si>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</si>
  <si>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</si>
  <si>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</si>
  <si>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</si>
  <si>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</si>
  <si>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</si>
  <si>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</si>
  <si>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</si>
  <si>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</si>
  <si>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</si>
  <si>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</si>
  <si>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</si>
  <si>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</si>
  <si>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</si>
  <si>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</si>
  <si>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</si>
  <si>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</si>
  <si>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</si>
  <si>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</si>
  <si>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</si>
  <si>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</si>
  <si>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</si>
  <si>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</si>
  <si>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</si>
  <si>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</si>
  <si>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</si>
  <si>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</si>
  <si>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</si>
  <si>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</si>
  <si>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</si>
  <si>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</si>
  <si>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</si>
  <si>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</si>
  <si>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</si>
  <si>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</si>
  <si>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Техническое освидетельствование лифта</t>
  </si>
  <si>
    <t>шт.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</si>
  <si>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</si>
  <si>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2020 год по дому № 29  ул. Ленина                        в г. Липецке</t>
  </si>
  <si>
    <t>31.03.2021 г.</t>
  </si>
  <si>
    <t>01.01.2020 г.</t>
  </si>
  <si>
    <t>31.12.2020 г.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</si>
  <si>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</si>
  <si>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</si>
  <si>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</si>
  <si>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</si>
  <si>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</si>
  <si>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</si>
  <si>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</si>
  <si>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</si>
  <si>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</si>
  <si>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</si>
  <si>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</si>
  <si>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</si>
  <si>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</si>
  <si>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</si>
  <si>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</si>
  <si>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</si>
  <si>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</si>
  <si>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</si>
  <si>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</si>
  <si>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</si>
  <si>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</si>
  <si>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</si>
  <si>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23.4.6</t>
  </si>
  <si>
    <t>24.4.6</t>
  </si>
  <si>
    <t>25.4.6</t>
  </si>
  <si>
    <t>26.4.6</t>
  </si>
  <si>
    <t>23.4.7</t>
  </si>
  <si>
    <t>24.4.7</t>
  </si>
  <si>
    <t>25.4.7</t>
  </si>
  <si>
    <t>26.4.7</t>
  </si>
  <si>
    <t>21.5</t>
  </si>
  <si>
    <t>22.5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</si>
  <si>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</si>
  <si>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</si>
  <si>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</si>
  <si>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</si>
  <si>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</si>
  <si>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</si>
  <si>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</si>
  <si>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</si>
  <si>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</si>
  <si>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</si>
  <si>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</si>
  <si>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</si>
  <si>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</si>
  <si>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</si>
  <si>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</si>
  <si>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</si>
  <si>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23.5.5</t>
  </si>
  <si>
    <t>24.5.5</t>
  </si>
  <si>
    <t>25.5.5</t>
  </si>
  <si>
    <t>26.5.5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</si>
  <si>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</si>
  <si>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</si>
  <si>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</si>
  <si>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</si>
  <si>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</si>
  <si>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</si>
  <si>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</si>
  <si>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</si>
  <si>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</si>
  <si>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</si>
  <si>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</si>
  <si>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</si>
  <si>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</si>
  <si>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</si>
  <si>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</si>
  <si>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</si>
  <si>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</si>
  <si>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</si>
  <si>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</si>
  <si>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</si>
  <si>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</si>
  <si>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</si>
  <si>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</si>
  <si>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</si>
  <si>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</si>
  <si>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</si>
  <si>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</si>
  <si>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</si>
  <si>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</si>
  <si>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</si>
  <si>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</si>
  <si>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</si>
  <si>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</si>
  <si>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</si>
  <si>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</si>
  <si>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</si>
  <si>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</si>
  <si>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</si>
  <si>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</si>
  <si>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</si>
  <si>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</si>
  <si>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</si>
  <si>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</si>
  <si>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23.11.11</t>
  </si>
  <si>
    <t>24.11.11</t>
  </si>
  <si>
    <t>25.11.11</t>
  </si>
  <si>
    <t>26.11.11</t>
  </si>
  <si>
    <t>23.11.12</t>
  </si>
  <si>
    <t>24.11.12</t>
  </si>
  <si>
    <t>25.11.12</t>
  </si>
  <si>
    <t>26.11.12</t>
  </si>
  <si>
    <t>23.11.13</t>
  </si>
  <si>
    <t>24.11.13</t>
  </si>
  <si>
    <t>25.11.13</t>
  </si>
  <si>
    <t>26.11.13</t>
  </si>
  <si>
    <t>23.11.14</t>
  </si>
  <si>
    <t>24.11.14</t>
  </si>
  <si>
    <t>25.11.14</t>
  </si>
  <si>
    <t>26.11.14</t>
  </si>
  <si>
    <t>22.12</t>
  </si>
  <si>
    <t>23.12.10</t>
  </si>
  <si>
    <t>24.12.10</t>
  </si>
  <si>
    <t>25.12.10</t>
  </si>
  <si>
    <t>26.12.10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</si>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</sst>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51;&#1077;&#1085;&#1080;&#1085;&#1072;,%20&#1076;.%202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FH19">
            <v>0.005925</v>
          </cell>
        </row>
        <row r="38">
          <cell r="FH38">
            <v>0.088279</v>
          </cell>
        </row>
        <row r="39">
          <cell r="FH39">
            <v>0.125689</v>
          </cell>
        </row>
        <row r="71">
          <cell r="FH71">
            <v>0.412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H4">
            <v>4008.32</v>
          </cell>
        </row>
        <row r="38">
          <cell r="FH38">
            <v>0.088279</v>
          </cell>
        </row>
        <row r="42">
          <cell r="FH42">
            <v>0.137257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FH123">
            <v>352303.670592</v>
          </cell>
        </row>
        <row r="124">
          <cell r="FH124">
            <v>352628.77741056005</v>
          </cell>
        </row>
        <row r="125">
          <cell r="FH125">
            <v>58941.543936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46.69</v>
          </cell>
        </row>
        <row r="24">
          <cell r="D24">
            <v>-111547.6258012791</v>
          </cell>
        </row>
        <row r="25">
          <cell r="D25">
            <v>232442.26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8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274</v>
      </c>
    </row>
    <row r="2" spans="1:22" s="6" customFormat="1" ht="33.75" customHeight="1">
      <c r="A2" s="22" t="s">
        <v>330</v>
      </c>
      <c r="B2" s="22"/>
      <c r="C2" s="22"/>
      <c r="D2" s="22"/>
      <c r="E2" s="2">
        <v>4008.32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331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332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333</v>
      </c>
    </row>
    <row r="8" spans="1:4" ht="42.75" customHeight="1">
      <c r="A8" s="21" t="s">
        <v>104</v>
      </c>
      <c r="B8" s="21"/>
      <c r="C8" s="21"/>
      <c r="D8" s="21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46.69</v>
      </c>
    </row>
    <row r="10" spans="1:4" ht="15.75">
      <c r="A10" s="7" t="s">
        <v>59</v>
      </c>
      <c r="B10" s="1" t="s">
        <v>75</v>
      </c>
      <c r="C10" s="1" t="s">
        <v>74</v>
      </c>
      <c r="D10" s="8">
        <f>'[4]по форме'!$D$24</f>
        <v>-111547.6258012791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232442.26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763873.99193856</v>
      </c>
    </row>
    <row r="13" spans="1:4" ht="15.75">
      <c r="A13" s="7" t="s">
        <v>95</v>
      </c>
      <c r="B13" s="16" t="s">
        <v>80</v>
      </c>
      <c r="C13" s="1" t="s">
        <v>74</v>
      </c>
      <c r="D13" s="8">
        <f>'[3]ГУК 2019'!$FH$124</f>
        <v>352628.77741056005</v>
      </c>
    </row>
    <row r="14" spans="1:4" ht="15.75">
      <c r="A14" s="7" t="s">
        <v>96</v>
      </c>
      <c r="B14" s="16" t="s">
        <v>81</v>
      </c>
      <c r="C14" s="1" t="s">
        <v>74</v>
      </c>
      <c r="D14" s="8">
        <f>'[3]ГУК 2019'!$FH$123</f>
        <v>352303.670592</v>
      </c>
    </row>
    <row r="15" spans="1:4" ht="17.25" customHeight="1">
      <c r="A15" s="7" t="s">
        <v>97</v>
      </c>
      <c r="B15" s="16" t="s">
        <v>82</v>
      </c>
      <c r="C15" s="1" t="s">
        <v>74</v>
      </c>
      <c r="D15" s="8">
        <f>'[3]ГУК 2019'!$FH$125</f>
        <v>58941.543936</v>
      </c>
    </row>
    <row r="16" spans="1:5" ht="15.75">
      <c r="A16" s="16" t="s">
        <v>83</v>
      </c>
      <c r="B16" s="16" t="s">
        <v>84</v>
      </c>
      <c r="C16" s="16" t="s">
        <v>74</v>
      </c>
      <c r="D16" s="17">
        <f>D17</f>
        <v>630841.51193856</v>
      </c>
      <c r="E16" s="2">
        <v>781858.93</v>
      </c>
    </row>
    <row r="17" spans="1:4" ht="31.5">
      <c r="A17" s="16" t="s">
        <v>60</v>
      </c>
      <c r="B17" s="16" t="s">
        <v>98</v>
      </c>
      <c r="C17" s="16" t="s">
        <v>74</v>
      </c>
      <c r="D17" s="17">
        <f>D12-D25+D302+D318</f>
        <v>630841.51193856</v>
      </c>
    </row>
    <row r="18" spans="1:4" ht="31.5">
      <c r="A18" s="16" t="s">
        <v>85</v>
      </c>
      <c r="B18" s="16" t="s">
        <v>99</v>
      </c>
      <c r="C18" s="16" t="s">
        <v>74</v>
      </c>
      <c r="D18" s="17">
        <v>0</v>
      </c>
    </row>
    <row r="19" spans="1:4" ht="15.75">
      <c r="A19" s="16" t="s">
        <v>61</v>
      </c>
      <c r="B19" s="16" t="s">
        <v>86</v>
      </c>
      <c r="C19" s="16" t="s">
        <v>74</v>
      </c>
      <c r="D19" s="17">
        <v>0</v>
      </c>
    </row>
    <row r="20" spans="1:4" ht="15.75">
      <c r="A20" s="16" t="s">
        <v>62</v>
      </c>
      <c r="B20" s="16" t="s">
        <v>87</v>
      </c>
      <c r="C20" s="16" t="s">
        <v>74</v>
      </c>
      <c r="D20" s="17">
        <v>0</v>
      </c>
    </row>
    <row r="21" spans="1:4" ht="15.75">
      <c r="A21" s="16" t="s">
        <v>88</v>
      </c>
      <c r="B21" s="16" t="s">
        <v>89</v>
      </c>
      <c r="C21" s="16" t="s">
        <v>74</v>
      </c>
      <c r="D21" s="17">
        <v>0</v>
      </c>
    </row>
    <row r="22" spans="1:4" ht="15.75">
      <c r="A22" s="16" t="s">
        <v>90</v>
      </c>
      <c r="B22" s="16" t="s">
        <v>91</v>
      </c>
      <c r="C22" s="16" t="s">
        <v>74</v>
      </c>
      <c r="D22" s="17">
        <f>D16+D10+D9</f>
        <v>519340.57613728096</v>
      </c>
    </row>
    <row r="23" spans="1:4" ht="15.75">
      <c r="A23" s="16" t="s">
        <v>92</v>
      </c>
      <c r="B23" s="16" t="s">
        <v>100</v>
      </c>
      <c r="C23" s="16" t="s">
        <v>74</v>
      </c>
      <c r="D23" s="17">
        <v>2957.94</v>
      </c>
    </row>
    <row r="24" spans="1:4" ht="15.75">
      <c r="A24" s="16" t="s">
        <v>93</v>
      </c>
      <c r="B24" s="16" t="s">
        <v>101</v>
      </c>
      <c r="C24" s="16" t="s">
        <v>74</v>
      </c>
      <c r="D24" s="17">
        <f>D22-D297</f>
        <v>-110720.85500895901</v>
      </c>
    </row>
    <row r="25" spans="1:4" ht="15.75">
      <c r="A25" s="16" t="s">
        <v>94</v>
      </c>
      <c r="B25" s="16" t="s">
        <v>102</v>
      </c>
      <c r="C25" s="16" t="s">
        <v>74</v>
      </c>
      <c r="D25" s="17">
        <v>241732.48</v>
      </c>
    </row>
    <row r="26" spans="1:4" ht="35.25" customHeight="1">
      <c r="A26" s="21" t="s">
        <v>103</v>
      </c>
      <c r="B26" s="21"/>
      <c r="C26" s="21"/>
      <c r="D26" s="21"/>
    </row>
    <row r="27" spans="1:22" s="6" customFormat="1" ht="31.5">
      <c r="A27" s="19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44215.57</v>
      </c>
      <c r="E28" s="2">
        <v>44215.57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23">
        <f>E28/E2</f>
        <v>11.03094812789398</v>
      </c>
    </row>
    <row r="33" spans="1:22" s="6" customFormat="1" ht="31.5">
      <c r="A33" s="19" t="s">
        <v>116</v>
      </c>
      <c r="B33" s="4" t="s">
        <v>105</v>
      </c>
      <c r="C33" s="4" t="s">
        <v>68</v>
      </c>
      <c r="D33" s="4" t="s">
        <v>11</v>
      </c>
      <c r="E33" s="2" t="s">
        <v>276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74057.15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v>1678.68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24">
        <f>E35/E2</f>
        <v>0.4187988982915536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275</v>
      </c>
      <c r="E39" s="2">
        <v>1842.22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24">
        <f>E39/E2</f>
        <v>0.4595990340092607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34770.09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8">
        <f>E43/E2</f>
        <v>8.674479582468464</v>
      </c>
    </row>
    <row r="47" spans="1:5" ht="31.5">
      <c r="A47" s="7" t="s">
        <v>289</v>
      </c>
      <c r="B47" s="1" t="s">
        <v>107</v>
      </c>
      <c r="C47" s="1" t="s">
        <v>68</v>
      </c>
      <c r="D47" s="1" t="s">
        <v>14</v>
      </c>
      <c r="E47" s="2">
        <v>35212.21</v>
      </c>
    </row>
    <row r="48" spans="1:4" ht="15.75">
      <c r="A48" s="7" t="s">
        <v>290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291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292</v>
      </c>
      <c r="B50" s="1" t="s">
        <v>109</v>
      </c>
      <c r="C50" s="1" t="s">
        <v>74</v>
      </c>
      <c r="D50" s="24">
        <f>E47/E2</f>
        <v>8.784780157272872</v>
      </c>
    </row>
    <row r="51" spans="1:5" ht="47.25">
      <c r="A51" s="7" t="s">
        <v>293</v>
      </c>
      <c r="B51" s="1" t="s">
        <v>107</v>
      </c>
      <c r="C51" s="1" t="s">
        <v>68</v>
      </c>
      <c r="D51" s="24" t="s">
        <v>278</v>
      </c>
      <c r="E51" s="2">
        <v>553.95</v>
      </c>
    </row>
    <row r="52" spans="1:4" ht="15.75">
      <c r="A52" s="7" t="s">
        <v>294</v>
      </c>
      <c r="B52" s="1" t="s">
        <v>108</v>
      </c>
      <c r="C52" s="1" t="s">
        <v>68</v>
      </c>
      <c r="D52" s="24" t="s">
        <v>148</v>
      </c>
    </row>
    <row r="53" spans="1:4" ht="15.75">
      <c r="A53" s="7" t="s">
        <v>295</v>
      </c>
      <c r="B53" s="1" t="s">
        <v>65</v>
      </c>
      <c r="C53" s="1" t="s">
        <v>68</v>
      </c>
      <c r="D53" s="24" t="s">
        <v>10</v>
      </c>
    </row>
    <row r="54" spans="1:4" ht="15.75">
      <c r="A54" s="7" t="s">
        <v>296</v>
      </c>
      <c r="B54" s="1" t="s">
        <v>109</v>
      </c>
      <c r="C54" s="1" t="s">
        <v>74</v>
      </c>
      <c r="D54" s="24">
        <f>E51/E2</f>
        <v>0.13820004390866997</v>
      </c>
    </row>
    <row r="55" spans="1:5" ht="31.5">
      <c r="A55" s="7" t="s">
        <v>297</v>
      </c>
      <c r="B55" s="1" t="s">
        <v>107</v>
      </c>
      <c r="C55" s="1" t="s">
        <v>68</v>
      </c>
      <c r="D55" s="24" t="s">
        <v>277</v>
      </c>
      <c r="E55" s="2">
        <v>0</v>
      </c>
    </row>
    <row r="56" spans="1:4" ht="15.75">
      <c r="A56" s="7" t="s">
        <v>298</v>
      </c>
      <c r="B56" s="1" t="s">
        <v>108</v>
      </c>
      <c r="C56" s="1" t="s">
        <v>68</v>
      </c>
      <c r="D56" s="24" t="s">
        <v>148</v>
      </c>
    </row>
    <row r="57" spans="1:4" ht="15.75">
      <c r="A57" s="7" t="s">
        <v>299</v>
      </c>
      <c r="B57" s="1" t="s">
        <v>65</v>
      </c>
      <c r="C57" s="1" t="s">
        <v>68</v>
      </c>
      <c r="D57" s="24" t="s">
        <v>10</v>
      </c>
    </row>
    <row r="58" spans="1:4" ht="15.75">
      <c r="A58" s="7" t="s">
        <v>300</v>
      </c>
      <c r="B58" s="1" t="s">
        <v>109</v>
      </c>
      <c r="C58" s="1" t="s">
        <v>74</v>
      </c>
      <c r="D58" s="24">
        <f>E55/E2</f>
        <v>0</v>
      </c>
    </row>
    <row r="59" spans="1:22" s="6" customFormat="1" ht="24.75" customHeight="1">
      <c r="A59" s="19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42466.93</v>
      </c>
      <c r="E60" s="2">
        <v>42466.93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23">
        <f>E60/E2</f>
        <v>10.594695533290755</v>
      </c>
    </row>
    <row r="65" spans="1:4" ht="31.5">
      <c r="A65" s="19" t="s">
        <v>334</v>
      </c>
      <c r="B65" s="4" t="s">
        <v>105</v>
      </c>
      <c r="C65" s="4" t="s">
        <v>68</v>
      </c>
      <c r="D65" s="4" t="s">
        <v>19</v>
      </c>
    </row>
    <row r="66" spans="1:4" ht="15.75">
      <c r="A66" s="7" t="s">
        <v>335</v>
      </c>
      <c r="B66" s="1" t="s">
        <v>106</v>
      </c>
      <c r="C66" s="1" t="s">
        <v>74</v>
      </c>
      <c r="D66" s="8">
        <f>E87+E91+E67+E71+E75+E79+E83</f>
        <v>58040.86563200001</v>
      </c>
    </row>
    <row r="67" spans="1:5" ht="31.5">
      <c r="A67" s="7" t="s">
        <v>336</v>
      </c>
      <c r="B67" s="1" t="s">
        <v>107</v>
      </c>
      <c r="C67" s="1" t="s">
        <v>68</v>
      </c>
      <c r="D67" s="1" t="s">
        <v>313</v>
      </c>
      <c r="E67" s="2">
        <v>28619.4</v>
      </c>
    </row>
    <row r="68" spans="1:4" ht="15.75">
      <c r="A68" s="7" t="s">
        <v>337</v>
      </c>
      <c r="B68" s="1" t="s">
        <v>108</v>
      </c>
      <c r="C68" s="1" t="s">
        <v>68</v>
      </c>
      <c r="D68" s="1" t="s">
        <v>15</v>
      </c>
    </row>
    <row r="69" spans="1:4" ht="15.75">
      <c r="A69" s="7" t="s">
        <v>338</v>
      </c>
      <c r="B69" s="1" t="s">
        <v>65</v>
      </c>
      <c r="C69" s="1" t="s">
        <v>68</v>
      </c>
      <c r="D69" s="1" t="s">
        <v>10</v>
      </c>
    </row>
    <row r="70" spans="1:4" ht="15.75">
      <c r="A70" s="7" t="s">
        <v>339</v>
      </c>
      <c r="B70" s="1" t="s">
        <v>109</v>
      </c>
      <c r="C70" s="1" t="s">
        <v>74</v>
      </c>
      <c r="D70" s="23">
        <f>E67/E2</f>
        <v>7.139998802490819</v>
      </c>
    </row>
    <row r="71" spans="1:5" ht="31.5">
      <c r="A71" s="7" t="s">
        <v>340</v>
      </c>
      <c r="B71" s="1" t="s">
        <v>107</v>
      </c>
      <c r="C71" s="1" t="s">
        <v>68</v>
      </c>
      <c r="D71" s="1" t="s">
        <v>314</v>
      </c>
      <c r="E71" s="2">
        <v>3835.96</v>
      </c>
    </row>
    <row r="72" spans="1:4" ht="15.75">
      <c r="A72" s="7" t="s">
        <v>341</v>
      </c>
      <c r="B72" s="1" t="s">
        <v>108</v>
      </c>
      <c r="C72" s="1" t="s">
        <v>68</v>
      </c>
      <c r="D72" s="1" t="s">
        <v>20</v>
      </c>
    </row>
    <row r="73" spans="1:4" ht="15.75">
      <c r="A73" s="7" t="s">
        <v>342</v>
      </c>
      <c r="B73" s="1" t="s">
        <v>65</v>
      </c>
      <c r="C73" s="1" t="s">
        <v>68</v>
      </c>
      <c r="D73" s="1" t="s">
        <v>10</v>
      </c>
    </row>
    <row r="74" spans="1:4" ht="15.75">
      <c r="A74" s="7" t="s">
        <v>343</v>
      </c>
      <c r="B74" s="1" t="s">
        <v>109</v>
      </c>
      <c r="C74" s="1" t="s">
        <v>74</v>
      </c>
      <c r="D74" s="23">
        <f>E71/E2</f>
        <v>0.9569994411623822</v>
      </c>
    </row>
    <row r="75" spans="1:5" ht="31.5">
      <c r="A75" s="7" t="s">
        <v>344</v>
      </c>
      <c r="B75" s="1" t="s">
        <v>107</v>
      </c>
      <c r="C75" s="1" t="s">
        <v>68</v>
      </c>
      <c r="D75" s="1" t="s">
        <v>315</v>
      </c>
      <c r="E75" s="2">
        <v>1154.4</v>
      </c>
    </row>
    <row r="76" spans="1:4" ht="15.75">
      <c r="A76" s="7" t="s">
        <v>345</v>
      </c>
      <c r="B76" s="1" t="s">
        <v>108</v>
      </c>
      <c r="C76" s="1" t="s">
        <v>68</v>
      </c>
      <c r="D76" s="1" t="s">
        <v>20</v>
      </c>
    </row>
    <row r="77" spans="1:4" ht="15.75">
      <c r="A77" s="7" t="s">
        <v>346</v>
      </c>
      <c r="B77" s="1" t="s">
        <v>65</v>
      </c>
      <c r="C77" s="1" t="s">
        <v>68</v>
      </c>
      <c r="D77" s="1" t="s">
        <v>10</v>
      </c>
    </row>
    <row r="78" spans="1:4" ht="15.75">
      <c r="A78" s="7" t="s">
        <v>347</v>
      </c>
      <c r="B78" s="1" t="s">
        <v>109</v>
      </c>
      <c r="C78" s="1" t="s">
        <v>74</v>
      </c>
      <c r="D78" s="23">
        <f>E75/E2</f>
        <v>0.2880009580073447</v>
      </c>
    </row>
    <row r="79" spans="1:5" ht="31.5">
      <c r="A79" s="7" t="s">
        <v>348</v>
      </c>
      <c r="B79" s="1" t="s">
        <v>107</v>
      </c>
      <c r="C79" s="1" t="s">
        <v>68</v>
      </c>
      <c r="D79" s="1" t="s">
        <v>316</v>
      </c>
      <c r="E79" s="2">
        <v>1587.29</v>
      </c>
    </row>
    <row r="80" spans="1:4" ht="15.75">
      <c r="A80" s="7" t="s">
        <v>349</v>
      </c>
      <c r="B80" s="1" t="s">
        <v>108</v>
      </c>
      <c r="C80" s="1" t="s">
        <v>68</v>
      </c>
      <c r="D80" s="1" t="s">
        <v>20</v>
      </c>
    </row>
    <row r="81" spans="1:4" ht="15.75">
      <c r="A81" s="7" t="s">
        <v>350</v>
      </c>
      <c r="B81" s="1" t="s">
        <v>65</v>
      </c>
      <c r="C81" s="1" t="s">
        <v>68</v>
      </c>
      <c r="D81" s="1" t="s">
        <v>10</v>
      </c>
    </row>
    <row r="82" spans="1:4" ht="15.75">
      <c r="A82" s="7" t="s">
        <v>351</v>
      </c>
      <c r="B82" s="1" t="s">
        <v>109</v>
      </c>
      <c r="C82" s="1" t="s">
        <v>74</v>
      </c>
      <c r="D82" s="23">
        <f>E79/E2</f>
        <v>0.3959988224493054</v>
      </c>
    </row>
    <row r="83" spans="1:5" ht="31.5">
      <c r="A83" s="7" t="s">
        <v>352</v>
      </c>
      <c r="B83" s="1" t="s">
        <v>107</v>
      </c>
      <c r="C83" s="1" t="s">
        <v>68</v>
      </c>
      <c r="D83" s="1" t="s">
        <v>317</v>
      </c>
      <c r="E83" s="2">
        <v>2741.69</v>
      </c>
    </row>
    <row r="84" spans="1:4" ht="15.75">
      <c r="A84" s="7" t="s">
        <v>353</v>
      </c>
      <c r="B84" s="1" t="s">
        <v>108</v>
      </c>
      <c r="C84" s="1" t="s">
        <v>68</v>
      </c>
      <c r="D84" s="1" t="s">
        <v>15</v>
      </c>
    </row>
    <row r="85" spans="1:4" ht="15.75">
      <c r="A85" s="7" t="s">
        <v>354</v>
      </c>
      <c r="B85" s="1" t="s">
        <v>65</v>
      </c>
      <c r="C85" s="1" t="s">
        <v>68</v>
      </c>
      <c r="D85" s="1" t="s">
        <v>10</v>
      </c>
    </row>
    <row r="86" spans="1:4" ht="15.75">
      <c r="A86" s="7" t="s">
        <v>355</v>
      </c>
      <c r="B86" s="1" t="s">
        <v>109</v>
      </c>
      <c r="C86" s="1" t="s">
        <v>74</v>
      </c>
      <c r="D86" s="23">
        <f>E83/E2</f>
        <v>0.6839997804566501</v>
      </c>
    </row>
    <row r="87" spans="1:5" ht="31.5">
      <c r="A87" s="7" t="s">
        <v>356</v>
      </c>
      <c r="B87" s="1" t="s">
        <v>107</v>
      </c>
      <c r="C87" s="1" t="s">
        <v>68</v>
      </c>
      <c r="D87" s="23" t="s">
        <v>323</v>
      </c>
      <c r="E87" s="2">
        <f>'[1]гук(2016)'!$FH$19*12*E2</f>
        <v>284.991552</v>
      </c>
    </row>
    <row r="88" spans="1:4" ht="15.75">
      <c r="A88" s="7" t="s">
        <v>357</v>
      </c>
      <c r="B88" s="1" t="s">
        <v>108</v>
      </c>
      <c r="C88" s="1" t="s">
        <v>68</v>
      </c>
      <c r="D88" s="23" t="s">
        <v>25</v>
      </c>
    </row>
    <row r="89" spans="1:4" ht="15.75">
      <c r="A89" s="7" t="s">
        <v>358</v>
      </c>
      <c r="B89" s="1" t="s">
        <v>65</v>
      </c>
      <c r="C89" s="1" t="s">
        <v>68</v>
      </c>
      <c r="D89" s="23" t="s">
        <v>10</v>
      </c>
    </row>
    <row r="90" spans="1:4" ht="15.75">
      <c r="A90" s="7" t="s">
        <v>359</v>
      </c>
      <c r="B90" s="1" t="s">
        <v>109</v>
      </c>
      <c r="C90" s="1" t="s">
        <v>74</v>
      </c>
      <c r="D90" s="23">
        <f>E87/E2</f>
        <v>0.0711</v>
      </c>
    </row>
    <row r="91" spans="1:5" ht="31.5">
      <c r="A91" s="7" t="s">
        <v>360</v>
      </c>
      <c r="B91" s="1" t="s">
        <v>107</v>
      </c>
      <c r="C91" s="1" t="s">
        <v>68</v>
      </c>
      <c r="D91" s="1" t="s">
        <v>329</v>
      </c>
      <c r="E91" s="2">
        <f>'[1]гук(2016)'!$FH$71*12*E2</f>
        <v>19817.13408</v>
      </c>
    </row>
    <row r="92" spans="1:4" ht="15.75">
      <c r="A92" s="7" t="s">
        <v>361</v>
      </c>
      <c r="B92" s="1" t="s">
        <v>108</v>
      </c>
      <c r="C92" s="1" t="s">
        <v>68</v>
      </c>
      <c r="D92" s="1" t="s">
        <v>148</v>
      </c>
    </row>
    <row r="93" spans="1:4" ht="15.75">
      <c r="A93" s="7" t="s">
        <v>362</v>
      </c>
      <c r="B93" s="1" t="s">
        <v>65</v>
      </c>
      <c r="C93" s="1" t="s">
        <v>68</v>
      </c>
      <c r="D93" s="1" t="s">
        <v>10</v>
      </c>
    </row>
    <row r="94" spans="1:4" ht="15.75">
      <c r="A94" s="7" t="s">
        <v>363</v>
      </c>
      <c r="B94" s="1" t="s">
        <v>109</v>
      </c>
      <c r="C94" s="1" t="s">
        <v>74</v>
      </c>
      <c r="D94" s="23">
        <f>E91/E2</f>
        <v>4.944</v>
      </c>
    </row>
    <row r="95" spans="1:4" ht="31.5">
      <c r="A95" s="19" t="s">
        <v>364</v>
      </c>
      <c r="B95" s="4" t="s">
        <v>105</v>
      </c>
      <c r="C95" s="4" t="s">
        <v>68</v>
      </c>
      <c r="D95" s="4" t="s">
        <v>318</v>
      </c>
    </row>
    <row r="96" spans="1:4" ht="15.75">
      <c r="A96" s="7" t="s">
        <v>365</v>
      </c>
      <c r="B96" s="1" t="s">
        <v>106</v>
      </c>
      <c r="C96" s="1" t="s">
        <v>74</v>
      </c>
      <c r="D96" s="8">
        <f>E97+E105+E109+E113+E101</f>
        <v>101320.82</v>
      </c>
    </row>
    <row r="97" spans="1:6" ht="31.5">
      <c r="A97" s="7" t="s">
        <v>366</v>
      </c>
      <c r="B97" s="1" t="s">
        <v>107</v>
      </c>
      <c r="C97" s="1" t="s">
        <v>68</v>
      </c>
      <c r="D97" s="1" t="s">
        <v>319</v>
      </c>
      <c r="E97" s="2">
        <v>90908.88</v>
      </c>
      <c r="F97" s="18">
        <v>2</v>
      </c>
    </row>
    <row r="98" spans="1:6" ht="15.75">
      <c r="A98" s="7" t="s">
        <v>367</v>
      </c>
      <c r="B98" s="1" t="s">
        <v>108</v>
      </c>
      <c r="C98" s="1" t="s">
        <v>68</v>
      </c>
      <c r="D98" s="1" t="s">
        <v>9</v>
      </c>
      <c r="F98" s="2"/>
    </row>
    <row r="99" spans="1:4" ht="15.75">
      <c r="A99" s="7" t="s">
        <v>368</v>
      </c>
      <c r="B99" s="1" t="s">
        <v>65</v>
      </c>
      <c r="C99" s="1" t="s">
        <v>68</v>
      </c>
      <c r="D99" s="1" t="s">
        <v>21</v>
      </c>
    </row>
    <row r="100" spans="1:4" ht="15.75">
      <c r="A100" s="7" t="s">
        <v>369</v>
      </c>
      <c r="B100" s="1" t="s">
        <v>109</v>
      </c>
      <c r="C100" s="1" t="s">
        <v>74</v>
      </c>
      <c r="D100" s="8">
        <f>E97/F97</f>
        <v>45454.44</v>
      </c>
    </row>
    <row r="101" spans="1:6" ht="31.5">
      <c r="A101" s="7" t="s">
        <v>370</v>
      </c>
      <c r="B101" s="1" t="s">
        <v>107</v>
      </c>
      <c r="C101" s="1" t="s">
        <v>68</v>
      </c>
      <c r="D101" s="8" t="s">
        <v>327</v>
      </c>
      <c r="E101" s="2">
        <v>6622</v>
      </c>
      <c r="F101" s="18">
        <v>2</v>
      </c>
    </row>
    <row r="102" spans="1:4" ht="15.75">
      <c r="A102" s="7" t="s">
        <v>371</v>
      </c>
      <c r="B102" s="1" t="s">
        <v>108</v>
      </c>
      <c r="C102" s="1" t="s">
        <v>68</v>
      </c>
      <c r="D102" s="8" t="s">
        <v>148</v>
      </c>
    </row>
    <row r="103" spans="1:4" ht="15.75">
      <c r="A103" s="7" t="s">
        <v>372</v>
      </c>
      <c r="B103" s="1" t="s">
        <v>65</v>
      </c>
      <c r="C103" s="1" t="s">
        <v>68</v>
      </c>
      <c r="D103" s="8" t="s">
        <v>328</v>
      </c>
    </row>
    <row r="104" spans="1:4" ht="15.75">
      <c r="A104" s="7" t="s">
        <v>373</v>
      </c>
      <c r="B104" s="1" t="s">
        <v>109</v>
      </c>
      <c r="C104" s="1" t="s">
        <v>74</v>
      </c>
      <c r="D104" s="8">
        <f>E101/F101</f>
        <v>3311</v>
      </c>
    </row>
    <row r="105" spans="1:5" ht="31.5">
      <c r="A105" s="7" t="s">
        <v>374</v>
      </c>
      <c r="B105" s="1" t="s">
        <v>107</v>
      </c>
      <c r="C105" s="1" t="s">
        <v>68</v>
      </c>
      <c r="D105" s="1" t="s">
        <v>320</v>
      </c>
      <c r="E105" s="2">
        <v>577.2</v>
      </c>
    </row>
    <row r="106" spans="1:4" ht="15.75">
      <c r="A106" s="7" t="s">
        <v>375</v>
      </c>
      <c r="B106" s="1" t="s">
        <v>108</v>
      </c>
      <c r="C106" s="1" t="s">
        <v>68</v>
      </c>
      <c r="D106" s="1" t="s">
        <v>20</v>
      </c>
    </row>
    <row r="107" spans="1:4" ht="15.75">
      <c r="A107" s="7" t="s">
        <v>376</v>
      </c>
      <c r="B107" s="1" t="s">
        <v>65</v>
      </c>
      <c r="C107" s="1" t="s">
        <v>68</v>
      </c>
      <c r="D107" s="1" t="s">
        <v>10</v>
      </c>
    </row>
    <row r="108" spans="1:4" ht="15.75">
      <c r="A108" s="7" t="s">
        <v>377</v>
      </c>
      <c r="B108" s="1" t="s">
        <v>109</v>
      </c>
      <c r="C108" s="1" t="s">
        <v>74</v>
      </c>
      <c r="D108" s="23">
        <f>E105/E2</f>
        <v>0.14400047900367235</v>
      </c>
    </row>
    <row r="109" spans="1:5" ht="31.5">
      <c r="A109" s="7" t="s">
        <v>378</v>
      </c>
      <c r="B109" s="1" t="s">
        <v>107</v>
      </c>
      <c r="C109" s="1" t="s">
        <v>68</v>
      </c>
      <c r="D109" s="1" t="s">
        <v>321</v>
      </c>
      <c r="E109" s="2">
        <v>2061.91</v>
      </c>
    </row>
    <row r="110" spans="1:4" ht="15.75">
      <c r="A110" s="7" t="s">
        <v>379</v>
      </c>
      <c r="B110" s="1" t="s">
        <v>108</v>
      </c>
      <c r="C110" s="1" t="s">
        <v>68</v>
      </c>
      <c r="D110" s="1" t="s">
        <v>15</v>
      </c>
    </row>
    <row r="111" spans="1:4" ht="15.75">
      <c r="A111" s="7" t="s">
        <v>380</v>
      </c>
      <c r="B111" s="1" t="s">
        <v>65</v>
      </c>
      <c r="C111" s="1" t="s">
        <v>68</v>
      </c>
      <c r="D111" s="1" t="s">
        <v>10</v>
      </c>
    </row>
    <row r="112" spans="1:4" ht="15.75">
      <c r="A112" s="7" t="s">
        <v>381</v>
      </c>
      <c r="B112" s="1" t="s">
        <v>109</v>
      </c>
      <c r="C112" s="1" t="s">
        <v>74</v>
      </c>
      <c r="D112" s="23">
        <f>E109/E2</f>
        <v>0.5144075323327478</v>
      </c>
    </row>
    <row r="113" spans="1:5" ht="31.5">
      <c r="A113" s="7" t="s">
        <v>382</v>
      </c>
      <c r="B113" s="1" t="s">
        <v>107</v>
      </c>
      <c r="C113" s="1" t="s">
        <v>68</v>
      </c>
      <c r="D113" s="1" t="s">
        <v>322</v>
      </c>
      <c r="E113" s="2">
        <v>1150.83</v>
      </c>
    </row>
    <row r="114" spans="1:4" ht="15.75">
      <c r="A114" s="7" t="s">
        <v>383</v>
      </c>
      <c r="B114" s="1" t="s">
        <v>108</v>
      </c>
      <c r="C114" s="1" t="s">
        <v>68</v>
      </c>
      <c r="D114" s="1" t="s">
        <v>15</v>
      </c>
    </row>
    <row r="115" spans="1:4" ht="15.75">
      <c r="A115" s="7" t="s">
        <v>384</v>
      </c>
      <c r="B115" s="1" t="s">
        <v>65</v>
      </c>
      <c r="C115" s="1" t="s">
        <v>68</v>
      </c>
      <c r="D115" s="1" t="s">
        <v>10</v>
      </c>
    </row>
    <row r="116" spans="1:4" ht="15.75">
      <c r="A116" s="7" t="s">
        <v>385</v>
      </c>
      <c r="B116" s="1" t="s">
        <v>109</v>
      </c>
      <c r="C116" s="1" t="s">
        <v>74</v>
      </c>
      <c r="D116" s="23">
        <f>E113/E2</f>
        <v>0.28711031055404757</v>
      </c>
    </row>
    <row r="117" spans="1:22" s="6" customFormat="1" ht="34.5" customHeight="1">
      <c r="A117" s="19" t="s">
        <v>136</v>
      </c>
      <c r="B117" s="4" t="s">
        <v>105</v>
      </c>
      <c r="C117" s="4" t="s">
        <v>68</v>
      </c>
      <c r="D117" s="4" t="s">
        <v>325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325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1">
        <v>0</v>
      </c>
    </row>
    <row r="123" spans="1:22" s="6" customFormat="1" ht="27.75" customHeight="1">
      <c r="A123" s="19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60806.53</v>
      </c>
      <c r="E124" s="2">
        <v>60806.53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23">
        <f>E124/E2</f>
        <v>15.170078736228643</v>
      </c>
    </row>
    <row r="129" spans="1:22" s="6" customFormat="1" ht="31.5">
      <c r="A129" s="19" t="s">
        <v>149</v>
      </c>
      <c r="B129" s="4" t="s">
        <v>105</v>
      </c>
      <c r="C129" s="4" t="s">
        <v>68</v>
      </c>
      <c r="D129" s="4" t="s">
        <v>55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6261.97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6261.97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23">
        <f>E131/E2</f>
        <v>1.5622430344882645</v>
      </c>
    </row>
    <row r="135" spans="1:22" s="6" customFormat="1" ht="31.5">
      <c r="A135" s="19" t="s">
        <v>156</v>
      </c>
      <c r="B135" s="4" t="s">
        <v>105</v>
      </c>
      <c r="C135" s="4" t="s">
        <v>68</v>
      </c>
      <c r="D135" s="4" t="s">
        <v>56</v>
      </c>
      <c r="E135" s="2">
        <v>1341.6</v>
      </c>
      <c r="F135" s="5" t="s">
        <v>287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1341.6</v>
      </c>
      <c r="F136" s="18">
        <v>83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23">
        <f>E135/F136</f>
        <v>16.163855421686748</v>
      </c>
    </row>
    <row r="141" spans="1:22" s="6" customFormat="1" ht="47.25">
      <c r="A141" s="19" t="s">
        <v>386</v>
      </c>
      <c r="B141" s="4" t="s">
        <v>105</v>
      </c>
      <c r="C141" s="4" t="s">
        <v>68</v>
      </c>
      <c r="D141" s="4" t="s">
        <v>24</v>
      </c>
      <c r="E141" s="2"/>
      <c r="F141" s="1" t="s">
        <v>288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387</v>
      </c>
      <c r="B142" s="1" t="s">
        <v>106</v>
      </c>
      <c r="C142" s="1" t="s">
        <v>74</v>
      </c>
      <c r="D142" s="1">
        <f>E143+E147</f>
        <v>1503.68</v>
      </c>
      <c r="F142" s="1">
        <v>390.5</v>
      </c>
    </row>
    <row r="143" spans="1:6" ht="31.5">
      <c r="A143" s="7" t="s">
        <v>388</v>
      </c>
      <c r="B143" s="1" t="s">
        <v>107</v>
      </c>
      <c r="C143" s="1" t="s">
        <v>68</v>
      </c>
      <c r="D143" s="1" t="s">
        <v>7</v>
      </c>
      <c r="E143" s="2">
        <v>1193.4</v>
      </c>
      <c r="F143" s="20" t="s">
        <v>309</v>
      </c>
    </row>
    <row r="144" spans="1:6" ht="15.75">
      <c r="A144" s="7" t="s">
        <v>389</v>
      </c>
      <c r="B144" s="1" t="s">
        <v>108</v>
      </c>
      <c r="C144" s="1" t="s">
        <v>68</v>
      </c>
      <c r="D144" s="1" t="s">
        <v>25</v>
      </c>
      <c r="F144" s="20"/>
    </row>
    <row r="145" spans="1:4" ht="15.75">
      <c r="A145" s="7" t="s">
        <v>390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391</v>
      </c>
      <c r="B146" s="1" t="s">
        <v>109</v>
      </c>
      <c r="C146" s="1" t="s">
        <v>74</v>
      </c>
      <c r="D146" s="23">
        <f>E143/F142</f>
        <v>3.0560819462227915</v>
      </c>
      <c r="F146" s="1" t="s">
        <v>288</v>
      </c>
    </row>
    <row r="147" spans="1:6" ht="31.5">
      <c r="A147" s="7" t="s">
        <v>392</v>
      </c>
      <c r="B147" s="1" t="s">
        <v>107</v>
      </c>
      <c r="C147" s="1" t="s">
        <v>68</v>
      </c>
      <c r="D147" s="1" t="s">
        <v>6</v>
      </c>
      <c r="E147" s="2">
        <v>310.28</v>
      </c>
      <c r="F147" s="1">
        <f>F142</f>
        <v>390.5</v>
      </c>
    </row>
    <row r="148" spans="1:4" ht="15.75">
      <c r="A148" s="7" t="s">
        <v>393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394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395</v>
      </c>
      <c r="B150" s="1" t="s">
        <v>109</v>
      </c>
      <c r="C150" s="1" t="s">
        <v>74</v>
      </c>
      <c r="D150" s="23">
        <f>E147/F147</f>
        <v>0.7945710627400767</v>
      </c>
    </row>
    <row r="151" spans="1:22" s="6" customFormat="1" ht="63">
      <c r="A151" s="19" t="s">
        <v>163</v>
      </c>
      <c r="B151" s="4" t="s">
        <v>105</v>
      </c>
      <c r="C151" s="4" t="s">
        <v>68</v>
      </c>
      <c r="D151" s="4" t="s">
        <v>27</v>
      </c>
      <c r="E151" s="2"/>
      <c r="F151" s="1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396</v>
      </c>
      <c r="B152" s="1" t="s">
        <v>106</v>
      </c>
      <c r="C152" s="1" t="s">
        <v>74</v>
      </c>
      <c r="D152" s="8">
        <f>E153+E157+E165+E169+E173+E177+E181+E185+E189+E193+E197+E201+E205+E161</f>
        <v>102813.10800000001</v>
      </c>
    </row>
    <row r="153" spans="1:5" ht="31.5">
      <c r="A153" s="7" t="s">
        <v>164</v>
      </c>
      <c r="B153" s="1" t="s">
        <v>107</v>
      </c>
      <c r="C153" s="1" t="s">
        <v>68</v>
      </c>
      <c r="D153" s="1" t="s">
        <v>28</v>
      </c>
      <c r="E153" s="2">
        <v>1607.6</v>
      </c>
    </row>
    <row r="154" spans="1:4" ht="15.75">
      <c r="A154" s="7" t="s">
        <v>165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166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167</v>
      </c>
      <c r="B156" s="1" t="s">
        <v>109</v>
      </c>
      <c r="C156" s="1" t="s">
        <v>74</v>
      </c>
      <c r="D156" s="23">
        <f>E153/E2</f>
        <v>0.4010657831710043</v>
      </c>
    </row>
    <row r="157" spans="1:5" ht="31.5">
      <c r="A157" s="7" t="s">
        <v>168</v>
      </c>
      <c r="B157" s="1" t="s">
        <v>107</v>
      </c>
      <c r="C157" s="1" t="s">
        <v>68</v>
      </c>
      <c r="D157" s="1" t="s">
        <v>29</v>
      </c>
      <c r="E157" s="2">
        <v>4779.92</v>
      </c>
    </row>
    <row r="158" spans="1:4" ht="15.75">
      <c r="A158" s="7" t="s">
        <v>169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170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171</v>
      </c>
      <c r="B160" s="1" t="s">
        <v>109</v>
      </c>
      <c r="C160" s="1" t="s">
        <v>74</v>
      </c>
      <c r="D160" s="23">
        <f>E157/E2</f>
        <v>1.192499600830273</v>
      </c>
    </row>
    <row r="161" spans="1:5" ht="31.5">
      <c r="A161" s="7" t="s">
        <v>397</v>
      </c>
      <c r="B161" s="1" t="s">
        <v>107</v>
      </c>
      <c r="C161" s="1" t="s">
        <v>68</v>
      </c>
      <c r="D161" s="23" t="s">
        <v>326</v>
      </c>
      <c r="E161" s="2">
        <v>1696.41</v>
      </c>
    </row>
    <row r="162" spans="1:4" ht="15.75">
      <c r="A162" s="7" t="s">
        <v>398</v>
      </c>
      <c r="B162" s="1" t="s">
        <v>108</v>
      </c>
      <c r="C162" s="1" t="s">
        <v>68</v>
      </c>
      <c r="D162" s="23" t="s">
        <v>25</v>
      </c>
    </row>
    <row r="163" spans="1:4" ht="15.75">
      <c r="A163" s="7" t="s">
        <v>399</v>
      </c>
      <c r="B163" s="1" t="s">
        <v>65</v>
      </c>
      <c r="C163" s="1" t="s">
        <v>68</v>
      </c>
      <c r="D163" s="23" t="s">
        <v>10</v>
      </c>
    </row>
    <row r="164" spans="1:4" ht="15.75">
      <c r="A164" s="7" t="s">
        <v>400</v>
      </c>
      <c r="B164" s="1" t="s">
        <v>109</v>
      </c>
      <c r="C164" s="1" t="s">
        <v>74</v>
      </c>
      <c r="D164" s="23">
        <f>E161/E2</f>
        <v>0.42322219782851667</v>
      </c>
    </row>
    <row r="165" spans="1:5" ht="31.5">
      <c r="A165" s="7" t="s">
        <v>401</v>
      </c>
      <c r="B165" s="1" t="s">
        <v>107</v>
      </c>
      <c r="C165" s="1" t="s">
        <v>68</v>
      </c>
      <c r="D165" s="1" t="s">
        <v>3</v>
      </c>
      <c r="E165" s="2">
        <v>2635.75</v>
      </c>
    </row>
    <row r="166" spans="1:4" ht="15.75">
      <c r="A166" s="7" t="s">
        <v>402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403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404</v>
      </c>
      <c r="B168" s="1" t="s">
        <v>109</v>
      </c>
      <c r="C168" s="1" t="s">
        <v>74</v>
      </c>
      <c r="D168" s="23">
        <f>E165/E2</f>
        <v>0.6575697549097876</v>
      </c>
    </row>
    <row r="169" spans="1:5" ht="31.5">
      <c r="A169" s="7" t="s">
        <v>405</v>
      </c>
      <c r="B169" s="1" t="s">
        <v>107</v>
      </c>
      <c r="C169" s="1" t="s">
        <v>68</v>
      </c>
      <c r="D169" s="1" t="s">
        <v>2</v>
      </c>
      <c r="E169" s="2">
        <v>43243.54</v>
      </c>
    </row>
    <row r="170" spans="1:4" ht="15.75">
      <c r="A170" s="7" t="s">
        <v>406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407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408</v>
      </c>
      <c r="B172" s="1" t="s">
        <v>109</v>
      </c>
      <c r="C172" s="1" t="s">
        <v>74</v>
      </c>
      <c r="D172" s="23">
        <f>E169/E2</f>
        <v>10.788445034328596</v>
      </c>
    </row>
    <row r="173" spans="1:5" ht="47.25">
      <c r="A173" s="7" t="s">
        <v>409</v>
      </c>
      <c r="B173" s="1" t="s">
        <v>107</v>
      </c>
      <c r="C173" s="1" t="s">
        <v>68</v>
      </c>
      <c r="D173" s="1" t="s">
        <v>33</v>
      </c>
      <c r="E173" s="2">
        <v>24641.9</v>
      </c>
    </row>
    <row r="174" spans="1:4" ht="15.75">
      <c r="A174" s="7" t="s">
        <v>410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411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412</v>
      </c>
      <c r="B176" s="1" t="s">
        <v>109</v>
      </c>
      <c r="C176" s="1" t="s">
        <v>74</v>
      </c>
      <c r="D176" s="23">
        <f>E173/E2</f>
        <v>6.147687809356539</v>
      </c>
    </row>
    <row r="177" spans="1:5" ht="31.5">
      <c r="A177" s="7" t="s">
        <v>413</v>
      </c>
      <c r="B177" s="1" t="s">
        <v>107</v>
      </c>
      <c r="C177" s="1" t="s">
        <v>68</v>
      </c>
      <c r="D177" s="1" t="s">
        <v>35</v>
      </c>
      <c r="E177" s="2">
        <v>13652.338</v>
      </c>
    </row>
    <row r="178" spans="1:4" ht="15.75">
      <c r="A178" s="7" t="s">
        <v>414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415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416</v>
      </c>
      <c r="B180" s="1" t="s">
        <v>109</v>
      </c>
      <c r="C180" s="1" t="s">
        <v>74</v>
      </c>
      <c r="D180" s="23">
        <f>E177/E2</f>
        <v>3.406000019958486</v>
      </c>
    </row>
    <row r="181" spans="1:5" ht="31.5">
      <c r="A181" s="7" t="s">
        <v>417</v>
      </c>
      <c r="B181" s="1" t="s">
        <v>107</v>
      </c>
      <c r="C181" s="1" t="s">
        <v>68</v>
      </c>
      <c r="D181" s="1" t="s">
        <v>37</v>
      </c>
      <c r="E181" s="2">
        <v>3465.19</v>
      </c>
    </row>
    <row r="182" spans="1:4" ht="15.75">
      <c r="A182" s="7" t="s">
        <v>418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419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420</v>
      </c>
      <c r="B184" s="1" t="s">
        <v>109</v>
      </c>
      <c r="C184" s="1" t="s">
        <v>74</v>
      </c>
      <c r="D184" s="23">
        <f>E181/E2</f>
        <v>0.8644993413699504</v>
      </c>
    </row>
    <row r="185" spans="1:5" ht="31.5">
      <c r="A185" s="7" t="s">
        <v>421</v>
      </c>
      <c r="B185" s="1" t="s">
        <v>107</v>
      </c>
      <c r="C185" s="1" t="s">
        <v>68</v>
      </c>
      <c r="D185" s="1" t="s">
        <v>38</v>
      </c>
      <c r="E185" s="2">
        <v>1807.75</v>
      </c>
    </row>
    <row r="186" spans="1:4" ht="15.75">
      <c r="A186" s="7" t="s">
        <v>422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423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424</v>
      </c>
      <c r="B188" s="1" t="s">
        <v>109</v>
      </c>
      <c r="C188" s="1" t="s">
        <v>74</v>
      </c>
      <c r="D188" s="23">
        <f>E185/E2</f>
        <v>0.45099942120389586</v>
      </c>
    </row>
    <row r="189" spans="1:5" ht="31.5">
      <c r="A189" s="7" t="s">
        <v>425</v>
      </c>
      <c r="B189" s="1" t="s">
        <v>107</v>
      </c>
      <c r="C189" s="1" t="s">
        <v>68</v>
      </c>
      <c r="D189" s="1" t="s">
        <v>284</v>
      </c>
      <c r="E189" s="2">
        <v>2736.88</v>
      </c>
    </row>
    <row r="190" spans="1:4" ht="15.75">
      <c r="A190" s="7" t="s">
        <v>426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427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428</v>
      </c>
      <c r="B192" s="1" t="s">
        <v>109</v>
      </c>
      <c r="C192" s="1" t="s">
        <v>74</v>
      </c>
      <c r="D192" s="23">
        <f>E189/E2</f>
        <v>0.6827997764649529</v>
      </c>
    </row>
    <row r="193" spans="1:5" ht="31.5">
      <c r="A193" s="7" t="s">
        <v>429</v>
      </c>
      <c r="B193" s="1" t="s">
        <v>107</v>
      </c>
      <c r="C193" s="1" t="s">
        <v>68</v>
      </c>
      <c r="D193" s="23" t="s">
        <v>283</v>
      </c>
      <c r="E193" s="2">
        <v>0</v>
      </c>
    </row>
    <row r="194" spans="1:4" ht="15.75">
      <c r="A194" s="7" t="s">
        <v>430</v>
      </c>
      <c r="B194" s="1" t="s">
        <v>108</v>
      </c>
      <c r="C194" s="1" t="s">
        <v>68</v>
      </c>
      <c r="D194" s="23" t="s">
        <v>32</v>
      </c>
    </row>
    <row r="195" spans="1:4" ht="15.75">
      <c r="A195" s="7" t="s">
        <v>431</v>
      </c>
      <c r="B195" s="1" t="s">
        <v>65</v>
      </c>
      <c r="C195" s="1" t="s">
        <v>68</v>
      </c>
      <c r="D195" s="23" t="s">
        <v>10</v>
      </c>
    </row>
    <row r="196" spans="1:4" ht="15.75">
      <c r="A196" s="7" t="s">
        <v>432</v>
      </c>
      <c r="B196" s="1" t="s">
        <v>109</v>
      </c>
      <c r="C196" s="1" t="s">
        <v>74</v>
      </c>
      <c r="D196" s="23">
        <f>E193/E2</f>
        <v>0</v>
      </c>
    </row>
    <row r="197" spans="1:5" ht="31.5">
      <c r="A197" s="7" t="s">
        <v>433</v>
      </c>
      <c r="B197" s="1" t="s">
        <v>107</v>
      </c>
      <c r="C197" s="1" t="s">
        <v>68</v>
      </c>
      <c r="D197" s="23" t="s">
        <v>285</v>
      </c>
      <c r="E197" s="2">
        <v>0</v>
      </c>
    </row>
    <row r="198" spans="1:4" ht="15.75">
      <c r="A198" s="7" t="s">
        <v>434</v>
      </c>
      <c r="B198" s="1" t="s">
        <v>108</v>
      </c>
      <c r="C198" s="1" t="s">
        <v>68</v>
      </c>
      <c r="D198" s="23" t="s">
        <v>25</v>
      </c>
    </row>
    <row r="199" spans="1:4" ht="15.75">
      <c r="A199" s="7" t="s">
        <v>435</v>
      </c>
      <c r="B199" s="1" t="s">
        <v>65</v>
      </c>
      <c r="C199" s="1" t="s">
        <v>68</v>
      </c>
      <c r="D199" s="23" t="s">
        <v>10</v>
      </c>
    </row>
    <row r="200" spans="1:4" ht="15.75">
      <c r="A200" s="7" t="s">
        <v>436</v>
      </c>
      <c r="B200" s="1" t="s">
        <v>109</v>
      </c>
      <c r="C200" s="1" t="s">
        <v>74</v>
      </c>
      <c r="D200" s="23">
        <f>E197/E2</f>
        <v>0</v>
      </c>
    </row>
    <row r="201" spans="1:5" ht="31.5">
      <c r="A201" s="7" t="s">
        <v>437</v>
      </c>
      <c r="B201" s="1" t="s">
        <v>107</v>
      </c>
      <c r="C201" s="1" t="s">
        <v>68</v>
      </c>
      <c r="D201" s="23" t="s">
        <v>282</v>
      </c>
      <c r="E201" s="2">
        <v>0</v>
      </c>
    </row>
    <row r="202" spans="1:4" ht="15.75">
      <c r="A202" s="7" t="s">
        <v>438</v>
      </c>
      <c r="B202" s="1" t="s">
        <v>108</v>
      </c>
      <c r="C202" s="1" t="s">
        <v>68</v>
      </c>
      <c r="D202" s="23" t="s">
        <v>25</v>
      </c>
    </row>
    <row r="203" spans="1:4" ht="15.75">
      <c r="A203" s="7" t="s">
        <v>439</v>
      </c>
      <c r="B203" s="1" t="s">
        <v>65</v>
      </c>
      <c r="C203" s="1" t="s">
        <v>68</v>
      </c>
      <c r="D203" s="23" t="s">
        <v>10</v>
      </c>
    </row>
    <row r="204" spans="1:4" ht="15.75">
      <c r="A204" s="7" t="s">
        <v>440</v>
      </c>
      <c r="B204" s="1" t="s">
        <v>109</v>
      </c>
      <c r="C204" s="1" t="s">
        <v>74</v>
      </c>
      <c r="D204" s="23">
        <f>E201/E2</f>
        <v>0</v>
      </c>
    </row>
    <row r="205" spans="1:7" ht="31.5">
      <c r="A205" s="7" t="s">
        <v>441</v>
      </c>
      <c r="B205" s="1" t="s">
        <v>107</v>
      </c>
      <c r="C205" s="1" t="s">
        <v>68</v>
      </c>
      <c r="D205" s="1" t="s">
        <v>279</v>
      </c>
      <c r="E205" s="2">
        <v>2545.83</v>
      </c>
      <c r="F205" s="11">
        <v>0</v>
      </c>
      <c r="G205" s="12"/>
    </row>
    <row r="206" spans="1:6" ht="15.75">
      <c r="A206" s="7" t="s">
        <v>442</v>
      </c>
      <c r="B206" s="1" t="s">
        <v>108</v>
      </c>
      <c r="C206" s="1" t="s">
        <v>68</v>
      </c>
      <c r="D206" s="1" t="s">
        <v>25</v>
      </c>
      <c r="F206" s="10"/>
    </row>
    <row r="207" spans="1:4" ht="15.75">
      <c r="A207" s="7" t="s">
        <v>443</v>
      </c>
      <c r="B207" s="1" t="s">
        <v>65</v>
      </c>
      <c r="C207" s="1" t="s">
        <v>68</v>
      </c>
      <c r="D207" s="1" t="s">
        <v>10</v>
      </c>
    </row>
    <row r="208" spans="1:4" ht="15.75">
      <c r="A208" s="7" t="s">
        <v>444</v>
      </c>
      <c r="B208" s="1" t="s">
        <v>109</v>
      </c>
      <c r="C208" s="1" t="s">
        <v>74</v>
      </c>
      <c r="D208" s="23">
        <f>E205/E2</f>
        <v>0.6351364162541913</v>
      </c>
    </row>
    <row r="209" spans="1:4" ht="47.25">
      <c r="A209" s="19" t="s">
        <v>172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445</v>
      </c>
      <c r="B210" s="1" t="s">
        <v>106</v>
      </c>
      <c r="C210" s="1" t="s">
        <v>74</v>
      </c>
      <c r="D210" s="8">
        <f>E211+E215+E219+E223+E227+E231+E235+E239+E243+E247+E251</f>
        <v>125304.89751423999</v>
      </c>
    </row>
    <row r="211" spans="1:7" ht="31.5">
      <c r="A211" s="7" t="s">
        <v>173</v>
      </c>
      <c r="B211" s="1" t="s">
        <v>107</v>
      </c>
      <c r="C211" s="1" t="s">
        <v>68</v>
      </c>
      <c r="D211" s="1" t="s">
        <v>40</v>
      </c>
      <c r="E211" s="2">
        <f>4296.852+583.19</f>
        <v>4880.0419999999995</v>
      </c>
      <c r="F211" s="18">
        <v>2</v>
      </c>
      <c r="G211" s="18">
        <f>'[1]гук(2016)'!$FH$39*12*E2</f>
        <v>6045.62078976</v>
      </c>
    </row>
    <row r="212" spans="1:4" ht="15.75">
      <c r="A212" s="7" t="s">
        <v>174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175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176</v>
      </c>
      <c r="B214" s="1" t="s">
        <v>109</v>
      </c>
      <c r="C214" s="1" t="s">
        <v>74</v>
      </c>
      <c r="D214" s="23">
        <f>E211/F211</f>
        <v>2440.0209999999997</v>
      </c>
    </row>
    <row r="215" spans="1:7" ht="31.5">
      <c r="A215" s="7" t="s">
        <v>177</v>
      </c>
      <c r="B215" s="1" t="s">
        <v>107</v>
      </c>
      <c r="C215" s="1" t="s">
        <v>68</v>
      </c>
      <c r="D215" s="1" t="s">
        <v>324</v>
      </c>
      <c r="E215" s="2">
        <f>('[2]гук(2016)'!$FH$38+'[2]гук(2016)'!$FH$42)*12*'[2]гук(2016)'!$FH$4+4098.84</f>
        <v>14947.08551424</v>
      </c>
      <c r="F215" s="18">
        <v>2</v>
      </c>
      <c r="G215" s="18">
        <f>'[1]гук(2016)'!$FH$38*12*E2</f>
        <v>4246.20577536</v>
      </c>
    </row>
    <row r="216" spans="1:4" ht="15.75">
      <c r="A216" s="7" t="s">
        <v>178</v>
      </c>
      <c r="B216" s="1" t="s">
        <v>108</v>
      </c>
      <c r="C216" s="1" t="s">
        <v>68</v>
      </c>
      <c r="D216" s="1" t="s">
        <v>41</v>
      </c>
    </row>
    <row r="217" spans="1:4" ht="15.75">
      <c r="A217" s="7" t="s">
        <v>179</v>
      </c>
      <c r="B217" s="1" t="s">
        <v>65</v>
      </c>
      <c r="C217" s="1" t="s">
        <v>68</v>
      </c>
      <c r="D217" s="1" t="s">
        <v>21</v>
      </c>
    </row>
    <row r="218" spans="1:4" ht="15.75">
      <c r="A218" s="7" t="s">
        <v>180</v>
      </c>
      <c r="B218" s="1" t="s">
        <v>109</v>
      </c>
      <c r="C218" s="1" t="s">
        <v>74</v>
      </c>
      <c r="D218" s="23">
        <f>E215/F215</f>
        <v>7473.54275712</v>
      </c>
    </row>
    <row r="219" spans="1:5" ht="31.5">
      <c r="A219" s="7" t="s">
        <v>181</v>
      </c>
      <c r="B219" s="1" t="s">
        <v>107</v>
      </c>
      <c r="C219" s="1" t="s">
        <v>68</v>
      </c>
      <c r="D219" s="1" t="s">
        <v>42</v>
      </c>
      <c r="E219" s="2">
        <v>8104.07</v>
      </c>
    </row>
    <row r="220" spans="1:4" ht="15.75">
      <c r="A220" s="7" t="s">
        <v>182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183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184</v>
      </c>
      <c r="B222" s="1" t="s">
        <v>109</v>
      </c>
      <c r="C222" s="1" t="s">
        <v>74</v>
      </c>
      <c r="D222" s="23">
        <f>E219/E2</f>
        <v>2.0218121307680024</v>
      </c>
    </row>
    <row r="223" spans="1:5" ht="31.5">
      <c r="A223" s="7" t="s">
        <v>185</v>
      </c>
      <c r="B223" s="1" t="s">
        <v>107</v>
      </c>
      <c r="C223" s="1" t="s">
        <v>68</v>
      </c>
      <c r="D223" s="1" t="s">
        <v>43</v>
      </c>
      <c r="E223" s="2">
        <v>0</v>
      </c>
    </row>
    <row r="224" spans="1:4" ht="15.75">
      <c r="A224" s="7" t="s">
        <v>186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187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188</v>
      </c>
      <c r="B226" s="1" t="s">
        <v>109</v>
      </c>
      <c r="C226" s="1" t="s">
        <v>74</v>
      </c>
      <c r="D226" s="23">
        <f>E223/E2</f>
        <v>0</v>
      </c>
    </row>
    <row r="227" spans="1:5" ht="31.5">
      <c r="A227" s="7" t="s">
        <v>189</v>
      </c>
      <c r="B227" s="1" t="s">
        <v>107</v>
      </c>
      <c r="C227" s="1" t="s">
        <v>68</v>
      </c>
      <c r="D227" s="1" t="s">
        <v>44</v>
      </c>
      <c r="E227" s="2">
        <f>293.16+23595.56</f>
        <v>23888.72</v>
      </c>
    </row>
    <row r="228" spans="1:4" ht="15.75">
      <c r="A228" s="7" t="s">
        <v>190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191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192</v>
      </c>
      <c r="B230" s="1" t="s">
        <v>109</v>
      </c>
      <c r="C230" s="1" t="s">
        <v>74</v>
      </c>
      <c r="D230" s="23">
        <f>E227/E2</f>
        <v>5.959783650007983</v>
      </c>
    </row>
    <row r="231" spans="1:5" ht="31.5">
      <c r="A231" s="7" t="s">
        <v>193</v>
      </c>
      <c r="B231" s="1" t="s">
        <v>107</v>
      </c>
      <c r="C231" s="1" t="s">
        <v>68</v>
      </c>
      <c r="D231" s="1" t="s">
        <v>272</v>
      </c>
      <c r="E231" s="2">
        <v>1417.09</v>
      </c>
    </row>
    <row r="232" spans="1:4" ht="15.75">
      <c r="A232" s="7" t="s">
        <v>194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195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196</v>
      </c>
      <c r="B234" s="1" t="s">
        <v>109</v>
      </c>
      <c r="C234" s="1" t="s">
        <v>74</v>
      </c>
      <c r="D234" s="23">
        <f>E231/E2</f>
        <v>0.35353714274309433</v>
      </c>
    </row>
    <row r="235" spans="1:5" ht="31.5">
      <c r="A235" s="7" t="s">
        <v>197</v>
      </c>
      <c r="B235" s="1" t="s">
        <v>107</v>
      </c>
      <c r="C235" s="1" t="s">
        <v>68</v>
      </c>
      <c r="D235" s="1" t="s">
        <v>311</v>
      </c>
      <c r="E235" s="2">
        <v>6389.06</v>
      </c>
    </row>
    <row r="236" spans="1:4" ht="15.75">
      <c r="A236" s="7" t="s">
        <v>198</v>
      </c>
      <c r="B236" s="1" t="s">
        <v>108</v>
      </c>
      <c r="C236" s="1" t="s">
        <v>68</v>
      </c>
      <c r="D236" s="1" t="s">
        <v>25</v>
      </c>
    </row>
    <row r="237" spans="1:4" ht="15.75">
      <c r="A237" s="7" t="s">
        <v>199</v>
      </c>
      <c r="B237" s="1" t="s">
        <v>65</v>
      </c>
      <c r="C237" s="1" t="s">
        <v>68</v>
      </c>
      <c r="D237" s="1" t="s">
        <v>10</v>
      </c>
    </row>
    <row r="238" spans="1:4" ht="15.75">
      <c r="A238" s="7" t="s">
        <v>200</v>
      </c>
      <c r="B238" s="1" t="s">
        <v>109</v>
      </c>
      <c r="C238" s="1" t="s">
        <v>74</v>
      </c>
      <c r="D238" s="23">
        <f>E235/E2</f>
        <v>1.593949584863484</v>
      </c>
    </row>
    <row r="239" spans="1:5" ht="31.5">
      <c r="A239" s="7" t="s">
        <v>201</v>
      </c>
      <c r="B239" s="1" t="s">
        <v>107</v>
      </c>
      <c r="C239" s="1" t="s">
        <v>68</v>
      </c>
      <c r="D239" s="1" t="s">
        <v>45</v>
      </c>
      <c r="E239" s="2">
        <v>1097.25</v>
      </c>
    </row>
    <row r="240" spans="1:4" ht="15.75">
      <c r="A240" s="7" t="s">
        <v>202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203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204</v>
      </c>
      <c r="B242" s="1" t="s">
        <v>109</v>
      </c>
      <c r="C242" s="1" t="s">
        <v>74</v>
      </c>
      <c r="D242" s="23">
        <f>E239/E2</f>
        <v>0.27374311432220977</v>
      </c>
    </row>
    <row r="243" spans="1:6" ht="31.5">
      <c r="A243" s="7" t="s">
        <v>301</v>
      </c>
      <c r="B243" s="1" t="s">
        <v>107</v>
      </c>
      <c r="C243" s="1" t="s">
        <v>68</v>
      </c>
      <c r="D243" s="1" t="s">
        <v>46</v>
      </c>
      <c r="E243" s="2">
        <v>6318.25</v>
      </c>
      <c r="F243" s="18" t="s">
        <v>280</v>
      </c>
    </row>
    <row r="244" spans="1:6" ht="15.75">
      <c r="A244" s="7" t="s">
        <v>302</v>
      </c>
      <c r="B244" s="1" t="s">
        <v>108</v>
      </c>
      <c r="C244" s="1" t="s">
        <v>68</v>
      </c>
      <c r="D244" s="1" t="s">
        <v>25</v>
      </c>
      <c r="F244" s="18" t="s">
        <v>10</v>
      </c>
    </row>
    <row r="245" spans="1:4" ht="15.75">
      <c r="A245" s="7" t="s">
        <v>303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304</v>
      </c>
      <c r="B246" s="1" t="s">
        <v>109</v>
      </c>
      <c r="C246" s="1" t="s">
        <v>74</v>
      </c>
      <c r="D246" s="23">
        <f>E243/E2</f>
        <v>1.5762838296343604</v>
      </c>
    </row>
    <row r="247" spans="1:5" ht="31.5">
      <c r="A247" s="7" t="s">
        <v>446</v>
      </c>
      <c r="B247" s="1" t="s">
        <v>107</v>
      </c>
      <c r="C247" s="1" t="s">
        <v>68</v>
      </c>
      <c r="D247" s="1" t="s">
        <v>47</v>
      </c>
      <c r="E247" s="2">
        <v>58263.33</v>
      </c>
    </row>
    <row r="248" spans="1:4" ht="15.75">
      <c r="A248" s="7" t="s">
        <v>447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448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449</v>
      </c>
      <c r="B250" s="1" t="s">
        <v>109</v>
      </c>
      <c r="C250" s="1" t="s">
        <v>74</v>
      </c>
      <c r="D250" s="23">
        <f>E247/E2</f>
        <v>14.535598455213156</v>
      </c>
    </row>
    <row r="251" spans="1:5" ht="31.5">
      <c r="A251" s="7" t="s">
        <v>305</v>
      </c>
      <c r="B251" s="1" t="s">
        <v>107</v>
      </c>
      <c r="C251" s="1" t="s">
        <v>68</v>
      </c>
      <c r="D251" s="23" t="s">
        <v>310</v>
      </c>
      <c r="E251" s="2">
        <v>0</v>
      </c>
    </row>
    <row r="252" spans="1:4" ht="15.75">
      <c r="A252" s="7" t="s">
        <v>306</v>
      </c>
      <c r="B252" s="1" t="s">
        <v>108</v>
      </c>
      <c r="C252" s="1" t="s">
        <v>68</v>
      </c>
      <c r="D252" s="23" t="s">
        <v>25</v>
      </c>
    </row>
    <row r="253" spans="1:4" ht="15.75">
      <c r="A253" s="7" t="s">
        <v>307</v>
      </c>
      <c r="B253" s="1" t="s">
        <v>65</v>
      </c>
      <c r="C253" s="1" t="s">
        <v>68</v>
      </c>
      <c r="D253" s="23" t="s">
        <v>10</v>
      </c>
    </row>
    <row r="254" spans="1:4" ht="15.75">
      <c r="A254" s="7" t="s">
        <v>308</v>
      </c>
      <c r="B254" s="1" t="s">
        <v>109</v>
      </c>
      <c r="C254" s="1" t="s">
        <v>74</v>
      </c>
      <c r="D254" s="23">
        <f>E251/E2</f>
        <v>0</v>
      </c>
    </row>
    <row r="255" spans="1:4" ht="47.25">
      <c r="A255" s="19" t="s">
        <v>205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206</v>
      </c>
      <c r="B256" s="1" t="s">
        <v>106</v>
      </c>
      <c r="C256" s="1" t="s">
        <v>74</v>
      </c>
      <c r="D256" s="8">
        <f>E257+E261+E265+E269+E273+E277+E281+E285+E289+E293</f>
        <v>11928.31</v>
      </c>
      <c r="F256" s="13"/>
    </row>
    <row r="257" spans="1:6" ht="31.5">
      <c r="A257" s="7" t="s">
        <v>207</v>
      </c>
      <c r="B257" s="1" t="s">
        <v>107</v>
      </c>
      <c r="C257" s="1" t="s">
        <v>68</v>
      </c>
      <c r="D257" s="1" t="s">
        <v>49</v>
      </c>
      <c r="E257" s="2">
        <v>0</v>
      </c>
      <c r="F257" s="18">
        <f>0.234*100+0.0864*100</f>
        <v>32.040000000000006</v>
      </c>
    </row>
    <row r="258" spans="1:4" ht="15.75">
      <c r="A258" s="7" t="s">
        <v>208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209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210</v>
      </c>
      <c r="B260" s="1" t="s">
        <v>109</v>
      </c>
      <c r="C260" s="1" t="s">
        <v>74</v>
      </c>
      <c r="D260" s="25">
        <f>E257/F257</f>
        <v>0</v>
      </c>
    </row>
    <row r="261" spans="1:5" ht="31.5">
      <c r="A261" s="7" t="s">
        <v>211</v>
      </c>
      <c r="B261" s="1" t="s">
        <v>107</v>
      </c>
      <c r="C261" s="1" t="s">
        <v>68</v>
      </c>
      <c r="D261" s="1" t="s">
        <v>51</v>
      </c>
      <c r="E261" s="2">
        <v>0</v>
      </c>
    </row>
    <row r="262" spans="1:4" ht="15.75">
      <c r="A262" s="7" t="s">
        <v>212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213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214</v>
      </c>
      <c r="B264" s="1" t="s">
        <v>109</v>
      </c>
      <c r="C264" s="1" t="s">
        <v>74</v>
      </c>
      <c r="D264" s="23">
        <f>E261/E2</f>
        <v>0</v>
      </c>
    </row>
    <row r="265" spans="1:5" ht="31.5">
      <c r="A265" s="7" t="s">
        <v>215</v>
      </c>
      <c r="B265" s="1" t="s">
        <v>107</v>
      </c>
      <c r="C265" s="1" t="s">
        <v>68</v>
      </c>
      <c r="D265" s="1" t="s">
        <v>50</v>
      </c>
      <c r="E265" s="2">
        <v>0</v>
      </c>
    </row>
    <row r="266" spans="1:4" ht="15.75">
      <c r="A266" s="7" t="s">
        <v>216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217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218</v>
      </c>
      <c r="B268" s="1" t="s">
        <v>109</v>
      </c>
      <c r="C268" s="1" t="s">
        <v>74</v>
      </c>
      <c r="D268" s="25">
        <f>E265/E2</f>
        <v>0</v>
      </c>
    </row>
    <row r="269" spans="1:5" ht="31.5">
      <c r="A269" s="7" t="s">
        <v>219</v>
      </c>
      <c r="B269" s="1" t="s">
        <v>107</v>
      </c>
      <c r="C269" s="1" t="s">
        <v>68</v>
      </c>
      <c r="D269" s="1" t="s">
        <v>240</v>
      </c>
      <c r="E269" s="2">
        <v>0</v>
      </c>
    </row>
    <row r="270" spans="1:4" ht="15.75">
      <c r="A270" s="7" t="s">
        <v>220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221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222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223</v>
      </c>
      <c r="B273" s="1" t="s">
        <v>107</v>
      </c>
      <c r="C273" s="1" t="s">
        <v>68</v>
      </c>
      <c r="D273" s="1" t="s">
        <v>286</v>
      </c>
      <c r="E273" s="2">
        <v>64.58</v>
      </c>
      <c r="F273" s="18" t="s">
        <v>312</v>
      </c>
    </row>
    <row r="274" spans="1:4" ht="15.75">
      <c r="A274" s="7" t="s">
        <v>224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226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227</v>
      </c>
      <c r="B276" s="1" t="s">
        <v>109</v>
      </c>
      <c r="C276" s="1" t="s">
        <v>74</v>
      </c>
      <c r="D276" s="23">
        <f>E273/E2</f>
        <v>0.016111488104742135</v>
      </c>
    </row>
    <row r="277" spans="1:5" ht="31.5">
      <c r="A277" s="7" t="s">
        <v>228</v>
      </c>
      <c r="B277" s="1" t="s">
        <v>107</v>
      </c>
      <c r="C277" s="1" t="s">
        <v>68</v>
      </c>
      <c r="D277" s="1" t="s">
        <v>1</v>
      </c>
      <c r="E277" s="2">
        <v>0</v>
      </c>
    </row>
    <row r="278" spans="1:4" ht="15.75">
      <c r="A278" s="7" t="s">
        <v>225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229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230</v>
      </c>
      <c r="B280" s="1" t="s">
        <v>109</v>
      </c>
      <c r="C280" s="1" t="s">
        <v>74</v>
      </c>
      <c r="D280" s="23">
        <f>E277/E2</f>
        <v>0</v>
      </c>
    </row>
    <row r="281" spans="1:5" ht="31.5">
      <c r="A281" s="7" t="s">
        <v>231</v>
      </c>
      <c r="B281" s="1" t="s">
        <v>107</v>
      </c>
      <c r="C281" s="1" t="s">
        <v>68</v>
      </c>
      <c r="D281" s="1" t="s">
        <v>0</v>
      </c>
      <c r="E281" s="2">
        <v>11863.73</v>
      </c>
    </row>
    <row r="282" spans="1:4" ht="15.75">
      <c r="A282" s="7" t="s">
        <v>232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233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234</v>
      </c>
      <c r="B284" s="1" t="s">
        <v>109</v>
      </c>
      <c r="C284" s="1" t="s">
        <v>74</v>
      </c>
      <c r="D284" s="23">
        <f>E281/E2</f>
        <v>2.9597761655756023</v>
      </c>
    </row>
    <row r="285" spans="1:5" ht="31.5">
      <c r="A285" s="7" t="s">
        <v>235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236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237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238</v>
      </c>
      <c r="B288" s="1" t="s">
        <v>109</v>
      </c>
      <c r="C288" s="1" t="s">
        <v>74</v>
      </c>
      <c r="D288" s="23">
        <f>E285/E2</f>
        <v>0</v>
      </c>
    </row>
    <row r="289" spans="1:5" ht="31.5">
      <c r="A289" s="7" t="s">
        <v>450</v>
      </c>
      <c r="B289" s="1" t="s">
        <v>107</v>
      </c>
      <c r="C289" s="1" t="s">
        <v>68</v>
      </c>
      <c r="D289" s="1" t="s">
        <v>53</v>
      </c>
      <c r="E289" s="2">
        <v>0</v>
      </c>
    </row>
    <row r="290" spans="1:4" ht="15.75">
      <c r="A290" s="7" t="s">
        <v>451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452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453</v>
      </c>
      <c r="B292" s="1" t="s">
        <v>109</v>
      </c>
      <c r="C292" s="1" t="s">
        <v>74</v>
      </c>
      <c r="D292" s="23">
        <f>E289/E2</f>
        <v>0</v>
      </c>
    </row>
    <row r="293" spans="1:6" ht="31.5">
      <c r="A293" s="7" t="s">
        <v>454</v>
      </c>
      <c r="B293" s="1" t="s">
        <v>107</v>
      </c>
      <c r="C293" s="1" t="s">
        <v>68</v>
      </c>
      <c r="D293" s="1" t="s">
        <v>54</v>
      </c>
      <c r="E293" s="2">
        <v>0</v>
      </c>
      <c r="F293" s="18" t="s">
        <v>281</v>
      </c>
    </row>
    <row r="294" spans="1:4" ht="15.75">
      <c r="A294" s="7" t="s">
        <v>455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456</v>
      </c>
      <c r="B295" s="1" t="s">
        <v>65</v>
      </c>
      <c r="C295" s="1" t="s">
        <v>68</v>
      </c>
      <c r="D295" s="1" t="s">
        <v>273</v>
      </c>
    </row>
    <row r="296" spans="1:4" ht="15.75">
      <c r="A296" s="7" t="s">
        <v>457</v>
      </c>
      <c r="B296" s="1" t="s">
        <v>109</v>
      </c>
      <c r="C296" s="1" t="s">
        <v>74</v>
      </c>
      <c r="D296" s="23">
        <f>E293/E2</f>
        <v>0</v>
      </c>
    </row>
    <row r="297" spans="1:4" ht="15.75">
      <c r="A297" s="7"/>
      <c r="B297" s="4" t="s">
        <v>239</v>
      </c>
      <c r="C297" s="1" t="s">
        <v>74</v>
      </c>
      <c r="D297" s="14">
        <f>SUM(D28,D34,D60,D66,D96,D118,D124,D130,D136,D142,D152,D210,D256)</f>
        <v>630061.43114624</v>
      </c>
    </row>
    <row r="298" spans="1:4" ht="15.75">
      <c r="A298" s="21" t="s">
        <v>241</v>
      </c>
      <c r="B298" s="21"/>
      <c r="C298" s="21"/>
      <c r="D298" s="21"/>
    </row>
    <row r="299" spans="1:4" ht="15.75">
      <c r="A299" s="7" t="s">
        <v>242</v>
      </c>
      <c r="B299" s="1" t="s">
        <v>243</v>
      </c>
      <c r="C299" s="1" t="s">
        <v>244</v>
      </c>
      <c r="D299" s="26">
        <v>1</v>
      </c>
    </row>
    <row r="300" spans="1:4" ht="15.75">
      <c r="A300" s="7" t="s">
        <v>245</v>
      </c>
      <c r="B300" s="1" t="s">
        <v>246</v>
      </c>
      <c r="C300" s="1" t="s">
        <v>244</v>
      </c>
      <c r="D300" s="26">
        <v>1</v>
      </c>
    </row>
    <row r="301" spans="1:4" ht="15.75">
      <c r="A301" s="7" t="s">
        <v>247</v>
      </c>
      <c r="B301" s="1" t="s">
        <v>248</v>
      </c>
      <c r="C301" s="1" t="s">
        <v>244</v>
      </c>
      <c r="D301" s="1">
        <v>0</v>
      </c>
    </row>
    <row r="302" spans="1:4" ht="15.75">
      <c r="A302" s="7" t="s">
        <v>249</v>
      </c>
      <c r="B302" s="1" t="s">
        <v>250</v>
      </c>
      <c r="C302" s="1" t="s">
        <v>74</v>
      </c>
      <c r="D302" s="24">
        <v>0</v>
      </c>
    </row>
    <row r="303" spans="1:4" ht="15.75">
      <c r="A303" s="21" t="s">
        <v>251</v>
      </c>
      <c r="B303" s="21"/>
      <c r="C303" s="21"/>
      <c r="D303" s="21"/>
    </row>
    <row r="304" spans="1:4" ht="15.75">
      <c r="A304" s="7" t="s">
        <v>252</v>
      </c>
      <c r="B304" s="1" t="s">
        <v>73</v>
      </c>
      <c r="C304" s="1" t="s">
        <v>74</v>
      </c>
      <c r="D304" s="1">
        <v>0</v>
      </c>
    </row>
    <row r="305" spans="1:4" ht="15.75">
      <c r="A305" s="7" t="s">
        <v>253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254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255</v>
      </c>
      <c r="B307" s="1" t="s">
        <v>100</v>
      </c>
      <c r="C307" s="1" t="s">
        <v>74</v>
      </c>
      <c r="D307" s="1">
        <v>0</v>
      </c>
    </row>
    <row r="308" spans="1:4" ht="15.75">
      <c r="A308" s="7" t="s">
        <v>256</v>
      </c>
      <c r="B308" s="1" t="s">
        <v>257</v>
      </c>
      <c r="C308" s="1" t="s">
        <v>74</v>
      </c>
      <c r="D308" s="1">
        <v>0</v>
      </c>
    </row>
    <row r="309" spans="1:4" ht="15.75">
      <c r="A309" s="7" t="s">
        <v>258</v>
      </c>
      <c r="B309" s="1" t="s">
        <v>102</v>
      </c>
      <c r="C309" s="1" t="s">
        <v>74</v>
      </c>
      <c r="D309" s="1">
        <v>0</v>
      </c>
    </row>
    <row r="310" spans="1:4" ht="15.75">
      <c r="A310" s="21" t="s">
        <v>259</v>
      </c>
      <c r="B310" s="21"/>
      <c r="C310" s="21"/>
      <c r="D310" s="21"/>
    </row>
    <row r="311" spans="1:4" ht="15.75">
      <c r="A311" s="7" t="s">
        <v>260</v>
      </c>
      <c r="B311" s="1" t="s">
        <v>243</v>
      </c>
      <c r="C311" s="1" t="s">
        <v>244</v>
      </c>
      <c r="D311" s="1">
        <v>0</v>
      </c>
    </row>
    <row r="312" spans="1:4" ht="15.75">
      <c r="A312" s="7" t="s">
        <v>261</v>
      </c>
      <c r="B312" s="1" t="s">
        <v>246</v>
      </c>
      <c r="C312" s="1" t="s">
        <v>244</v>
      </c>
      <c r="D312" s="1">
        <v>0</v>
      </c>
    </row>
    <row r="313" spans="1:4" ht="15.75">
      <c r="A313" s="7" t="s">
        <v>262</v>
      </c>
      <c r="B313" s="1" t="s">
        <v>263</v>
      </c>
      <c r="C313" s="1" t="s">
        <v>244</v>
      </c>
      <c r="D313" s="1">
        <v>0</v>
      </c>
    </row>
    <row r="314" spans="1:4" ht="15.75">
      <c r="A314" s="7" t="s">
        <v>264</v>
      </c>
      <c r="B314" s="1" t="s">
        <v>250</v>
      </c>
      <c r="C314" s="1" t="s">
        <v>74</v>
      </c>
      <c r="D314" s="1">
        <v>0</v>
      </c>
    </row>
    <row r="315" spans="1:4" ht="15.75">
      <c r="A315" s="21" t="s">
        <v>265</v>
      </c>
      <c r="B315" s="21"/>
      <c r="C315" s="21"/>
      <c r="D315" s="21"/>
    </row>
    <row r="316" spans="1:4" ht="15.75">
      <c r="A316" s="7" t="s">
        <v>266</v>
      </c>
      <c r="B316" s="1" t="s">
        <v>267</v>
      </c>
      <c r="C316" s="1" t="s">
        <v>244</v>
      </c>
      <c r="D316" s="1">
        <v>21</v>
      </c>
    </row>
    <row r="317" spans="1:4" ht="15.75">
      <c r="A317" s="7" t="s">
        <v>268</v>
      </c>
      <c r="B317" s="1" t="s">
        <v>269</v>
      </c>
      <c r="C317" s="1" t="s">
        <v>244</v>
      </c>
      <c r="D317" s="1">
        <v>0</v>
      </c>
    </row>
    <row r="318" spans="1:4" ht="31.5">
      <c r="A318" s="7" t="s">
        <v>270</v>
      </c>
      <c r="B318" s="1" t="s">
        <v>271</v>
      </c>
      <c r="C318" s="1" t="s">
        <v>74</v>
      </c>
      <c r="D318" s="8">
        <v>108700</v>
      </c>
    </row>
  </sheetData>
  <sheetProtection password="CC29" sheet="1" objects="1" scenarios="1" selectLockedCells="1" selectUnlockedCell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4" manualBreakCount="4">
    <brk id="64" max="3" man="1"/>
    <brk id="128" max="3" man="1"/>
    <brk id="192" max="3" man="1"/>
    <brk id="2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2021-03-24T06:02:06Z</dcterms:modified>
  <cp:category/>
  <cp:version/>
  <cp:contentType/>
  <cp:contentStatus/>
</cp:coreProperties>
</file>