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<sst xmlns="http://schemas.openxmlformats.org/spreadsheetml/2006/main" count="950" uniqueCount="392">
  <si>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</si>
  <si>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</si>
  <si>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</si>
  <si>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</si>
  <si>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</si>
  <si>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</si>
  <si>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</si>
  <si>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</si>
  <si>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</si>
  <si>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</si>
  <si>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</si>
  <si>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</si>
  <si>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</si>
  <si>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</si>
  <si>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</si>
  <si>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</si>
  <si>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</si>
  <si>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</si>
  <si>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</si>
  <si>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</si>
  <si>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</si>
  <si>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</si>
  <si>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</si>
  <si>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</si>
  <si>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</si>
  <si>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</si>
  <si>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</si>
  <si>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</si>
  <si>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</si>
  <si>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</si>
  <si>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</si>
  <si>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</si>
  <si>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</si>
  <si>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</si>
  <si>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</si>
  <si>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</si>
  <si>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</si>
  <si>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</si>
  <si>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</si>
  <si>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</si>
  <si>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</si>
  <si>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</si>
  <si>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</si>
  <si>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</si>
  <si>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</si>
  <si>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</si>
  <si>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</si>
  <si>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</si>
  <si>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</si>
  <si>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</si>
  <si>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</si>
  <si>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</si>
  <si>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</si>
  <si>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</si>
  <si>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</si>
  <si>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</si>
  <si>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</si>
  <si>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</si>
  <si>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</si>
  <si>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</si>
  <si>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</si>
  <si>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</si>
  <si>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</si>
  <si>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</si>
  <si>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</si>
  <si>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</si>
  <si>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</si>
  <si>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</si>
  <si>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</si>
  <si>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</si>
  <si>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</si>
  <si>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</si>
  <si>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</si>
  <si>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</si>
  <si>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</si>
  <si>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</si>
  <si>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</si>
  <si>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</si>
  <si>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</si>
  <si>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</si>
  <si>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</si>
  <si>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</si>
  <si>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</si>
  <si>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</si>
  <si>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</si>
  <si>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</si>
  <si>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</si>
  <si>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</si>
  <si>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</si>
  <si>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</si>
  <si>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</si>
  <si>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</si>
  <si>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</si>
  <si>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</si>
  <si>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</si>
  <si>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</si>
  <si>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</si>
  <si>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</si>
  <si>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</si>
  <si>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</si>
  <si>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</si>
  <si>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</si>
  <si>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</si>
  <si>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</si>
  <si>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</si>
  <si>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</si>
  <si>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</si>
  <si>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</si>
  <si>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</si>
  <si>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</si>
  <si>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</si>
  <si>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</si>
  <si>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</si>
  <si>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</si>
  <si>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</si>
  <si>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</si>
  <si>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</si>
  <si>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</si>
  <si>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</si>
  <si>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</si>
  <si>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</si>
  <si>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</si>
  <si>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</si>
  <si>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</si>
  <si>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</si>
  <si>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</si>
  <si>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</si>
  <si>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</si>
  <si>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</si>
  <si>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</si>
  <si>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</si>
  <si>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</si>
  <si>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</si>
  <si>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</si>
  <si>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</si>
  <si>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</si>
  <si>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</si>
  <si>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</si>
  <si>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</si>
  <si>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</si>
  <si>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</si>
  <si>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</si>
  <si>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</si>
  <si>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</si>
  <si>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</si>
  <si>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</si>
  <si>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</si>
  <si>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</si>
  <si>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</si>
  <si>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</si>
  <si>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</si>
  <si>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</si>
  <si>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</si>
  <si>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</si>
  <si>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</si>
  <si>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</si>
  <si>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</si>
  <si>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</si>
  <si>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</si>
  <si>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</si>
  <si>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</si>
  <si>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</si>
  <si>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</si>
  <si>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</si>
  <si>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</si>
  <si>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</si>
  <si>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</si>
  <si>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</si>
  <si>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</si>
  <si>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</si>
  <si>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</si>
  <si>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</si>
  <si>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</si>
  <si>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</si>
  <si>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</si>
  <si>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</si>
  <si>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</si>
  <si>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</si>
  <si>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</si>
  <si>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</si>
  <si>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</si>
  <si>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</si>
  <si>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</si>
  <si>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</si>
  <si>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</si>
  <si>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</si>
  <si>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</si>
  <si>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</si>
  <si>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</si>
  <si>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</si>
  <si>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</si>
  <si>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</si>
  <si>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</si>
  <si>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</si>
  <si>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</si>
  <si>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</si>
  <si>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</si>
  <si>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</si>
  <si>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</si>
  <si>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</si>
  <si>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</si>
  <si>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</si>
  <si>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</si>
  <si>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</si>
  <si>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</si>
  <si>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</si>
  <si>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</si>
  <si>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</si>
  <si>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</si>
  <si>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</si>
  <si>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</si>
  <si>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</si>
  <si>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</si>
  <si>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</si>
  <si>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</si>
  <si>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</si>
  <si>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</si>
  <si>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</si>
  <si>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</si>
  <si>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</si>
  <si>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</si>
  <si>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</si>
  <si>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</si>
  <si>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</si>
  <si>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</si>
  <si>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</si>
  <si>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</si>
  <si>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</si>
  <si>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</si>
  <si>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</si>
  <si>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</si>
  <si>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проф</t>
  </si>
  <si>
    <t>Отчет об исполнении управляющей организацией ООО "ГУК "Привокзальная" договора управления за 2020 год по дому № 69  ул. Интернациональная                       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</si>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</sst>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48;&#1085;&#1090;&#1077;&#1088;&#1085;&#1072;&#1094;&#1080;&#1086;&#1085;&#1072;&#1083;&#1100;&#1085;&#1072;&#1103;,%20&#1076;.%2069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38">
          <cell r="DI38">
            <v>0.268028</v>
          </cell>
        </row>
        <row r="39">
          <cell r="DI39">
            <v>0.190804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DK4">
            <v>1320.1999999999998</v>
          </cell>
        </row>
        <row r="38">
          <cell r="DI38">
            <v>0.268028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DK123">
            <v>74330.57634239999</v>
          </cell>
        </row>
        <row r="124">
          <cell r="DK124">
            <v>81449.75118240004</v>
          </cell>
        </row>
        <row r="125">
          <cell r="DK125">
            <v>19413.27696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0.97</v>
          </cell>
        </row>
        <row r="24">
          <cell r="D24">
            <v>-212783.34168239994</v>
          </cell>
        </row>
        <row r="25">
          <cell r="D25">
            <v>59124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14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2" hidden="1" customWidth="1"/>
    <col min="6" max="6" width="17.8515625" style="17" hidden="1" customWidth="1"/>
    <col min="7" max="12" width="9.140625" style="17" hidden="1" customWidth="1"/>
    <col min="13" max="22" width="9.140625" style="17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1" t="s">
        <v>232</v>
      </c>
      <c r="B2" s="21"/>
      <c r="C2" s="21"/>
      <c r="D2" s="21"/>
      <c r="E2" s="2">
        <v>1320.2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233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234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235</v>
      </c>
    </row>
    <row r="8" spans="1:4" ht="42.75" customHeight="1">
      <c r="A8" s="20" t="s">
        <v>103</v>
      </c>
      <c r="B8" s="20"/>
      <c r="C8" s="20"/>
      <c r="D8" s="20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0.97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-212783.34168239994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59124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175193.60448480002</v>
      </c>
    </row>
    <row r="13" spans="1:4" ht="15.75">
      <c r="A13" s="7" t="s">
        <v>94</v>
      </c>
      <c r="B13" s="15" t="s">
        <v>79</v>
      </c>
      <c r="C13" s="1" t="s">
        <v>73</v>
      </c>
      <c r="D13" s="8">
        <f>'[3]ГУК 2019'!$DK$124</f>
        <v>81449.75118240004</v>
      </c>
    </row>
    <row r="14" spans="1:4" ht="15.75">
      <c r="A14" s="7" t="s">
        <v>95</v>
      </c>
      <c r="B14" s="15" t="s">
        <v>80</v>
      </c>
      <c r="C14" s="1" t="s">
        <v>73</v>
      </c>
      <c r="D14" s="8">
        <f>'[3]ГУК 2019'!$DK$123</f>
        <v>74330.57634239999</v>
      </c>
    </row>
    <row r="15" spans="1:4" ht="15.75">
      <c r="A15" s="7" t="s">
        <v>96</v>
      </c>
      <c r="B15" s="15" t="s">
        <v>81</v>
      </c>
      <c r="C15" s="1" t="s">
        <v>73</v>
      </c>
      <c r="D15" s="8">
        <f>'[3]ГУК 2019'!$DK$125</f>
        <v>19413.27696</v>
      </c>
    </row>
    <row r="16" spans="1:5" ht="15.75">
      <c r="A16" s="15" t="s">
        <v>82</v>
      </c>
      <c r="B16" s="15" t="s">
        <v>83</v>
      </c>
      <c r="C16" s="15" t="s">
        <v>73</v>
      </c>
      <c r="D16" s="16">
        <f>D17</f>
        <v>140066.95448480002</v>
      </c>
      <c r="E16" s="2">
        <v>188610.69</v>
      </c>
    </row>
    <row r="17" spans="1:4" ht="31.5">
      <c r="A17" s="15" t="s">
        <v>59</v>
      </c>
      <c r="B17" s="15" t="s">
        <v>97</v>
      </c>
      <c r="C17" s="15" t="s">
        <v>73</v>
      </c>
      <c r="D17" s="16">
        <f>D12-D25+D250+D266</f>
        <v>140066.95448480002</v>
      </c>
    </row>
    <row r="18" spans="1:4" ht="31.5">
      <c r="A18" s="15" t="s">
        <v>84</v>
      </c>
      <c r="B18" s="15" t="s">
        <v>98</v>
      </c>
      <c r="C18" s="15" t="s">
        <v>73</v>
      </c>
      <c r="D18" s="16">
        <v>0</v>
      </c>
    </row>
    <row r="19" spans="1:4" ht="15.75">
      <c r="A19" s="15" t="s">
        <v>60</v>
      </c>
      <c r="B19" s="15" t="s">
        <v>85</v>
      </c>
      <c r="C19" s="15" t="s">
        <v>73</v>
      </c>
      <c r="D19" s="16">
        <v>0</v>
      </c>
    </row>
    <row r="20" spans="1:4" ht="15.75">
      <c r="A20" s="15" t="s">
        <v>61</v>
      </c>
      <c r="B20" s="15" t="s">
        <v>86</v>
      </c>
      <c r="C20" s="15" t="s">
        <v>73</v>
      </c>
      <c r="D20" s="16">
        <v>0</v>
      </c>
    </row>
    <row r="21" spans="1:4" ht="15.75">
      <c r="A21" s="15" t="s">
        <v>87</v>
      </c>
      <c r="B21" s="15" t="s">
        <v>88</v>
      </c>
      <c r="C21" s="15" t="s">
        <v>73</v>
      </c>
      <c r="D21" s="16">
        <v>0</v>
      </c>
    </row>
    <row r="22" spans="1:4" ht="15.75">
      <c r="A22" s="15" t="s">
        <v>89</v>
      </c>
      <c r="B22" s="15" t="s">
        <v>90</v>
      </c>
      <c r="C22" s="15" t="s">
        <v>73</v>
      </c>
      <c r="D22" s="16">
        <f>D16+D10+D9</f>
        <v>-72715.41719759992</v>
      </c>
    </row>
    <row r="23" spans="1:4" ht="15.75">
      <c r="A23" s="15" t="s">
        <v>91</v>
      </c>
      <c r="B23" s="15" t="s">
        <v>99</v>
      </c>
      <c r="C23" s="15" t="s">
        <v>73</v>
      </c>
      <c r="D23" s="16">
        <v>17.84</v>
      </c>
    </row>
    <row r="24" spans="1:4" ht="15.75">
      <c r="A24" s="15" t="s">
        <v>92</v>
      </c>
      <c r="B24" s="15" t="s">
        <v>100</v>
      </c>
      <c r="C24" s="15" t="s">
        <v>73</v>
      </c>
      <c r="D24" s="16">
        <f>D22-D245</f>
        <v>-221028.2199847999</v>
      </c>
    </row>
    <row r="25" spans="1:5" ht="15.75">
      <c r="A25" s="15" t="s">
        <v>93</v>
      </c>
      <c r="B25" s="15" t="s">
        <v>101</v>
      </c>
      <c r="C25" s="15" t="s">
        <v>73</v>
      </c>
      <c r="D25" s="16">
        <v>45326.65</v>
      </c>
      <c r="E25" s="2">
        <f>D12-(D16+D10)+D250-D24+D11</f>
        <v>528062.2116671999</v>
      </c>
    </row>
    <row r="26" spans="1:4" ht="35.25" customHeight="1">
      <c r="A26" s="20" t="s">
        <v>102</v>
      </c>
      <c r="B26" s="20"/>
      <c r="C26" s="20"/>
      <c r="D26" s="20"/>
    </row>
    <row r="27" spans="1:22" s="6" customFormat="1" ht="31.5">
      <c r="A27" s="18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12534.94</v>
      </c>
      <c r="E28" s="2">
        <v>12534.94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2">
        <f>E28/E2</f>
        <v>9.494728071504317</v>
      </c>
    </row>
    <row r="33" spans="1:22" s="6" customFormat="1" ht="31.5">
      <c r="A33" s="18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17910.100000000002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855.49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3">
        <f>E35/E2</f>
        <v>0.6480003029843963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613.1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3">
        <f>E39/E2</f>
        <v>0.46439933343432815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4497.66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3.4068019996970156</v>
      </c>
    </row>
    <row r="47" spans="1:5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11262.36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23">
        <f>E47/E2</f>
        <v>8.53079836388426</v>
      </c>
    </row>
    <row r="51" spans="1:5" ht="47.25">
      <c r="A51" s="7" t="s">
        <v>216</v>
      </c>
      <c r="B51" s="1" t="s">
        <v>106</v>
      </c>
      <c r="C51" s="1" t="s">
        <v>67</v>
      </c>
      <c r="D51" s="23" t="s">
        <v>201</v>
      </c>
      <c r="E51" s="2">
        <v>339.29</v>
      </c>
    </row>
    <row r="52" spans="1:4" ht="15.75">
      <c r="A52" s="7" t="s">
        <v>217</v>
      </c>
      <c r="B52" s="1" t="s">
        <v>107</v>
      </c>
      <c r="C52" s="1" t="s">
        <v>67</v>
      </c>
      <c r="D52" s="23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23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23">
        <f>E51/E2</f>
        <v>0.25699893955461295</v>
      </c>
    </row>
    <row r="55" spans="1:5" ht="31.5">
      <c r="A55" s="7" t="s">
        <v>220</v>
      </c>
      <c r="B55" s="1" t="s">
        <v>106</v>
      </c>
      <c r="C55" s="1" t="s">
        <v>67</v>
      </c>
      <c r="D55" s="23" t="s">
        <v>200</v>
      </c>
      <c r="E55" s="2">
        <v>342.2</v>
      </c>
    </row>
    <row r="56" spans="1:4" ht="15.75">
      <c r="A56" s="7" t="s">
        <v>221</v>
      </c>
      <c r="B56" s="1" t="s">
        <v>107</v>
      </c>
      <c r="C56" s="1" t="s">
        <v>67</v>
      </c>
      <c r="D56" s="23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23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23">
        <f>E55/E2</f>
        <v>0.2592031510377215</v>
      </c>
    </row>
    <row r="59" spans="1:22" s="6" customFormat="1" ht="24.75" customHeight="1">
      <c r="A59" s="18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11047.74</v>
      </c>
      <c r="E60" s="2">
        <v>11047.74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2">
        <f>E60/E2</f>
        <v>8.368232086047568</v>
      </c>
    </row>
    <row r="65" spans="1:22" s="6" customFormat="1" ht="29.25" customHeight="1">
      <c r="A65" s="18" t="s">
        <v>236</v>
      </c>
      <c r="B65" s="4" t="s">
        <v>104</v>
      </c>
      <c r="C65" s="4" t="s">
        <v>67</v>
      </c>
      <c r="D65" s="4" t="s">
        <v>229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237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238</v>
      </c>
      <c r="B67" s="1" t="s">
        <v>106</v>
      </c>
      <c r="C67" s="1" t="s">
        <v>67</v>
      </c>
      <c r="D67" s="1" t="s">
        <v>229</v>
      </c>
    </row>
    <row r="68" spans="1:4" ht="15.75">
      <c r="A68" s="7" t="s">
        <v>239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240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241</v>
      </c>
      <c r="B70" s="1" t="s">
        <v>108</v>
      </c>
      <c r="C70" s="1" t="s">
        <v>73</v>
      </c>
      <c r="D70" s="1">
        <v>0</v>
      </c>
    </row>
    <row r="71" spans="1:22" s="6" customFormat="1" ht="33.75" customHeight="1">
      <c r="A71" s="18" t="s">
        <v>242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243</v>
      </c>
      <c r="B72" s="1" t="s">
        <v>105</v>
      </c>
      <c r="C72" s="1" t="s">
        <v>73</v>
      </c>
      <c r="D72" s="8">
        <f>E72</f>
        <v>19413.28</v>
      </c>
      <c r="E72" s="2">
        <v>19413.28</v>
      </c>
    </row>
    <row r="73" spans="1:4" ht="31.5">
      <c r="A73" s="7" t="s">
        <v>244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245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246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247</v>
      </c>
      <c r="B76" s="1" t="s">
        <v>108</v>
      </c>
      <c r="C76" s="1" t="s">
        <v>73</v>
      </c>
      <c r="D76" s="22">
        <f>E72/E2</f>
        <v>14.70480230268141</v>
      </c>
    </row>
    <row r="77" spans="1:22" s="6" customFormat="1" ht="31.5">
      <c r="A77" s="18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6397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6397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2">
        <f>E79/E2</f>
        <v>4.845477957885168</v>
      </c>
    </row>
    <row r="83" spans="1:22" s="6" customFormat="1" ht="31.5">
      <c r="A83" s="18" t="s">
        <v>141</v>
      </c>
      <c r="B83" s="4" t="s">
        <v>104</v>
      </c>
      <c r="C83" s="4" t="s">
        <v>67</v>
      </c>
      <c r="D83" s="4" t="s">
        <v>55</v>
      </c>
      <c r="E83" s="2">
        <v>2814.52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2814.52</v>
      </c>
      <c r="F84" s="17">
        <v>28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2">
        <f>E83/F84</f>
        <v>100.51857142857143</v>
      </c>
    </row>
    <row r="89" spans="1:22" s="6" customFormat="1" ht="47.25">
      <c r="A89" s="18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248</v>
      </c>
      <c r="B90" s="1" t="s">
        <v>105</v>
      </c>
      <c r="C90" s="1" t="s">
        <v>73</v>
      </c>
      <c r="D90" s="1">
        <f>E91+E95</f>
        <v>254.28</v>
      </c>
      <c r="F90" s="1">
        <v>326</v>
      </c>
    </row>
    <row r="91" spans="1:6" ht="31.5">
      <c r="A91" s="7" t="s">
        <v>249</v>
      </c>
      <c r="B91" s="1" t="s">
        <v>106</v>
      </c>
      <c r="C91" s="1" t="s">
        <v>67</v>
      </c>
      <c r="D91" s="1" t="s">
        <v>7</v>
      </c>
      <c r="E91" s="2">
        <v>0</v>
      </c>
      <c r="F91" s="19" t="s">
        <v>224</v>
      </c>
    </row>
    <row r="92" spans="1:6" ht="15.75">
      <c r="A92" s="7" t="s">
        <v>250</v>
      </c>
      <c r="B92" s="1" t="s">
        <v>107</v>
      </c>
      <c r="C92" s="1" t="s">
        <v>67</v>
      </c>
      <c r="D92" s="1" t="s">
        <v>24</v>
      </c>
      <c r="F92" s="19"/>
    </row>
    <row r="93" spans="1:4" ht="15.75">
      <c r="A93" s="7" t="s">
        <v>251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252</v>
      </c>
      <c r="B94" s="1" t="s">
        <v>108</v>
      </c>
      <c r="C94" s="1" t="s">
        <v>73</v>
      </c>
      <c r="D94" s="22">
        <f>E91/F90</f>
        <v>0</v>
      </c>
      <c r="F94" s="1" t="s">
        <v>211</v>
      </c>
    </row>
    <row r="95" spans="1:6" ht="31.5">
      <c r="A95" s="7" t="s">
        <v>253</v>
      </c>
      <c r="B95" s="1" t="s">
        <v>106</v>
      </c>
      <c r="C95" s="1" t="s">
        <v>67</v>
      </c>
      <c r="D95" s="1" t="s">
        <v>6</v>
      </c>
      <c r="E95" s="2">
        <v>254.28</v>
      </c>
      <c r="F95" s="1">
        <f>F90</f>
        <v>326</v>
      </c>
    </row>
    <row r="96" spans="1:4" ht="15.75">
      <c r="A96" s="7" t="s">
        <v>254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255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256</v>
      </c>
      <c r="B98" s="1" t="s">
        <v>108</v>
      </c>
      <c r="C98" s="1" t="s">
        <v>73</v>
      </c>
      <c r="D98" s="22">
        <f>E95/F95</f>
        <v>0.78</v>
      </c>
    </row>
    <row r="99" spans="1:22" s="6" customFormat="1" ht="63">
      <c r="A99" s="18" t="s">
        <v>150</v>
      </c>
      <c r="B99" s="4" t="s">
        <v>104</v>
      </c>
      <c r="C99" s="4" t="s">
        <v>67</v>
      </c>
      <c r="D99" s="4" t="s">
        <v>26</v>
      </c>
      <c r="E99" s="2"/>
      <c r="F99" s="1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257</v>
      </c>
      <c r="B100" s="1" t="s">
        <v>105</v>
      </c>
      <c r="C100" s="1" t="s">
        <v>73</v>
      </c>
      <c r="D100" s="8">
        <f>E101+E105+E113+E117+E121+E125+E129+E133+E137+E141+E145+E149+E153+E109</f>
        <v>35414.68</v>
      </c>
    </row>
    <row r="101" spans="1:5" ht="31.5">
      <c r="A101" s="7" t="s">
        <v>258</v>
      </c>
      <c r="B101" s="1" t="s">
        <v>106</v>
      </c>
      <c r="C101" s="1" t="s">
        <v>67</v>
      </c>
      <c r="D101" s="1" t="s">
        <v>27</v>
      </c>
      <c r="E101" s="2">
        <v>531.58</v>
      </c>
    </row>
    <row r="102" spans="1:4" ht="15.75">
      <c r="A102" s="7" t="s">
        <v>259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260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261</v>
      </c>
      <c r="B104" s="1" t="s">
        <v>108</v>
      </c>
      <c r="C104" s="1" t="s">
        <v>73</v>
      </c>
      <c r="D104" s="22">
        <f>E101/E2</f>
        <v>0.4026511134676564</v>
      </c>
    </row>
    <row r="105" spans="1:5" ht="31.5">
      <c r="A105" s="7" t="s">
        <v>262</v>
      </c>
      <c r="B105" s="1" t="s">
        <v>106</v>
      </c>
      <c r="C105" s="1" t="s">
        <v>67</v>
      </c>
      <c r="D105" s="1" t="s">
        <v>28</v>
      </c>
      <c r="E105" s="2">
        <v>1574.34</v>
      </c>
    </row>
    <row r="106" spans="1:4" ht="15.75">
      <c r="A106" s="7" t="s">
        <v>263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264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265</v>
      </c>
      <c r="B108" s="1" t="s">
        <v>108</v>
      </c>
      <c r="C108" s="1" t="s">
        <v>73</v>
      </c>
      <c r="D108" s="22">
        <f>E105/E2</f>
        <v>1.1925011361914861</v>
      </c>
    </row>
    <row r="109" spans="1:5" ht="31.5">
      <c r="A109" s="7" t="s">
        <v>266</v>
      </c>
      <c r="B109" s="1" t="s">
        <v>106</v>
      </c>
      <c r="C109" s="1" t="s">
        <v>67</v>
      </c>
      <c r="D109" s="22" t="s">
        <v>230</v>
      </c>
      <c r="E109" s="2">
        <v>480.93</v>
      </c>
    </row>
    <row r="110" spans="1:4" ht="15.75">
      <c r="A110" s="7" t="s">
        <v>267</v>
      </c>
      <c r="B110" s="1" t="s">
        <v>107</v>
      </c>
      <c r="C110" s="1" t="s">
        <v>67</v>
      </c>
      <c r="D110" s="22" t="s">
        <v>24</v>
      </c>
    </row>
    <row r="111" spans="1:4" ht="15.75">
      <c r="A111" s="7" t="s">
        <v>268</v>
      </c>
      <c r="B111" s="1" t="s">
        <v>64</v>
      </c>
      <c r="C111" s="1" t="s">
        <v>67</v>
      </c>
      <c r="D111" s="22" t="s">
        <v>10</v>
      </c>
    </row>
    <row r="112" spans="1:4" ht="15.75">
      <c r="A112" s="7" t="s">
        <v>269</v>
      </c>
      <c r="B112" s="1" t="s">
        <v>108</v>
      </c>
      <c r="C112" s="1" t="s">
        <v>73</v>
      </c>
      <c r="D112" s="22">
        <f>E109/E2</f>
        <v>0.36428571428571427</v>
      </c>
    </row>
    <row r="113" spans="1:5" ht="31.5">
      <c r="A113" s="7" t="s">
        <v>270</v>
      </c>
      <c r="B113" s="1" t="s">
        <v>106</v>
      </c>
      <c r="C113" s="1" t="s">
        <v>67</v>
      </c>
      <c r="D113" s="1" t="s">
        <v>3</v>
      </c>
      <c r="E113" s="2">
        <v>868.13</v>
      </c>
    </row>
    <row r="114" spans="1:4" ht="15.75">
      <c r="A114" s="7" t="s">
        <v>271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272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273</v>
      </c>
      <c r="B116" s="1" t="s">
        <v>108</v>
      </c>
      <c r="C116" s="1" t="s">
        <v>73</v>
      </c>
      <c r="D116" s="22">
        <f>E113/E2</f>
        <v>0.6575746099075898</v>
      </c>
    </row>
    <row r="117" spans="1:5" ht="31.5">
      <c r="A117" s="7" t="s">
        <v>274</v>
      </c>
      <c r="B117" s="1" t="s">
        <v>106</v>
      </c>
      <c r="C117" s="1" t="s">
        <v>67</v>
      </c>
      <c r="D117" s="1" t="s">
        <v>2</v>
      </c>
      <c r="E117" s="2">
        <v>14131.14</v>
      </c>
    </row>
    <row r="118" spans="1:4" ht="15.75">
      <c r="A118" s="7" t="s">
        <v>275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276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277</v>
      </c>
      <c r="B120" s="1" t="s">
        <v>108</v>
      </c>
      <c r="C120" s="1" t="s">
        <v>73</v>
      </c>
      <c r="D120" s="22">
        <f>E117/E2</f>
        <v>10.703787304953794</v>
      </c>
    </row>
    <row r="121" spans="1:5" ht="47.25">
      <c r="A121" s="7" t="s">
        <v>278</v>
      </c>
      <c r="B121" s="1" t="s">
        <v>106</v>
      </c>
      <c r="C121" s="1" t="s">
        <v>67</v>
      </c>
      <c r="D121" s="1" t="s">
        <v>32</v>
      </c>
      <c r="E121" s="2">
        <v>8069.52</v>
      </c>
    </row>
    <row r="122" spans="1:4" ht="15.75">
      <c r="A122" s="7" t="s">
        <v>279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280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281</v>
      </c>
      <c r="B124" s="1" t="s">
        <v>108</v>
      </c>
      <c r="C124" s="1" t="s">
        <v>73</v>
      </c>
      <c r="D124" s="22">
        <f>E121/E2</f>
        <v>6.112346614149372</v>
      </c>
    </row>
    <row r="125" spans="1:5" ht="31.5">
      <c r="A125" s="7" t="s">
        <v>282</v>
      </c>
      <c r="B125" s="1" t="s">
        <v>106</v>
      </c>
      <c r="C125" s="1" t="s">
        <v>67</v>
      </c>
      <c r="D125" s="1" t="s">
        <v>34</v>
      </c>
      <c r="E125" s="2">
        <v>4496.6</v>
      </c>
    </row>
    <row r="126" spans="1:4" ht="15.75">
      <c r="A126" s="7" t="s">
        <v>283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284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285</v>
      </c>
      <c r="B128" s="1" t="s">
        <v>108</v>
      </c>
      <c r="C128" s="1" t="s">
        <v>73</v>
      </c>
      <c r="D128" s="22">
        <f>E125/E2</f>
        <v>3.4059990910468114</v>
      </c>
    </row>
    <row r="129" spans="1:5" ht="31.5">
      <c r="A129" s="7" t="s">
        <v>286</v>
      </c>
      <c r="B129" s="1" t="s">
        <v>106</v>
      </c>
      <c r="C129" s="1" t="s">
        <v>67</v>
      </c>
      <c r="D129" s="1" t="s">
        <v>36</v>
      </c>
      <c r="E129" s="2">
        <v>815.22</v>
      </c>
    </row>
    <row r="130" spans="1:4" ht="15.75">
      <c r="A130" s="7" t="s">
        <v>287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288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289</v>
      </c>
      <c r="B132" s="1" t="s">
        <v>108</v>
      </c>
      <c r="C132" s="1" t="s">
        <v>73</v>
      </c>
      <c r="D132" s="22">
        <f>E129/E2</f>
        <v>0.6174973488865323</v>
      </c>
    </row>
    <row r="133" spans="1:5" ht="31.5">
      <c r="A133" s="7" t="s">
        <v>290</v>
      </c>
      <c r="B133" s="1" t="s">
        <v>106</v>
      </c>
      <c r="C133" s="1" t="s">
        <v>67</v>
      </c>
      <c r="D133" s="1" t="s">
        <v>37</v>
      </c>
      <c r="E133" s="2">
        <v>595.41</v>
      </c>
    </row>
    <row r="134" spans="1:4" ht="15.75">
      <c r="A134" s="7" t="s">
        <v>291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292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293</v>
      </c>
      <c r="B136" s="1" t="s">
        <v>108</v>
      </c>
      <c r="C136" s="1" t="s">
        <v>73</v>
      </c>
      <c r="D136" s="22">
        <f>E133/E2</f>
        <v>0.4509998485078018</v>
      </c>
    </row>
    <row r="137" spans="1:5" ht="31.5">
      <c r="A137" s="7" t="s">
        <v>294</v>
      </c>
      <c r="B137" s="1" t="s">
        <v>106</v>
      </c>
      <c r="C137" s="1" t="s">
        <v>67</v>
      </c>
      <c r="D137" s="1" t="s">
        <v>207</v>
      </c>
      <c r="E137" s="2">
        <v>1802.87</v>
      </c>
    </row>
    <row r="138" spans="1:4" ht="15.75">
      <c r="A138" s="7" t="s">
        <v>295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296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297</v>
      </c>
      <c r="B140" s="1" t="s">
        <v>108</v>
      </c>
      <c r="C140" s="1" t="s">
        <v>73</v>
      </c>
      <c r="D140" s="22">
        <f>E137/E2</f>
        <v>1.3656036964096347</v>
      </c>
    </row>
    <row r="141" spans="1:5" ht="31.5">
      <c r="A141" s="7" t="s">
        <v>298</v>
      </c>
      <c r="B141" s="1" t="s">
        <v>106</v>
      </c>
      <c r="C141" s="1" t="s">
        <v>67</v>
      </c>
      <c r="D141" s="22" t="s">
        <v>206</v>
      </c>
      <c r="E141" s="2">
        <v>0</v>
      </c>
    </row>
    <row r="142" spans="1:4" ht="15.75">
      <c r="A142" s="7" t="s">
        <v>299</v>
      </c>
      <c r="B142" s="1" t="s">
        <v>107</v>
      </c>
      <c r="C142" s="1" t="s">
        <v>67</v>
      </c>
      <c r="D142" s="22" t="s">
        <v>31</v>
      </c>
    </row>
    <row r="143" spans="1:4" ht="15.75">
      <c r="A143" s="7" t="s">
        <v>300</v>
      </c>
      <c r="B143" s="1" t="s">
        <v>64</v>
      </c>
      <c r="C143" s="1" t="s">
        <v>67</v>
      </c>
      <c r="D143" s="22" t="s">
        <v>10</v>
      </c>
    </row>
    <row r="144" spans="1:4" ht="15.75">
      <c r="A144" s="7" t="s">
        <v>301</v>
      </c>
      <c r="B144" s="1" t="s">
        <v>108</v>
      </c>
      <c r="C144" s="1" t="s">
        <v>73</v>
      </c>
      <c r="D144" s="22">
        <f>E141/E2</f>
        <v>0</v>
      </c>
    </row>
    <row r="145" spans="1:5" ht="31.5">
      <c r="A145" s="7" t="s">
        <v>302</v>
      </c>
      <c r="B145" s="1" t="s">
        <v>106</v>
      </c>
      <c r="C145" s="1" t="s">
        <v>67</v>
      </c>
      <c r="D145" s="22" t="s">
        <v>208</v>
      </c>
      <c r="E145" s="2">
        <v>0</v>
      </c>
    </row>
    <row r="146" spans="1:4" ht="15.75">
      <c r="A146" s="7" t="s">
        <v>303</v>
      </c>
      <c r="B146" s="1" t="s">
        <v>107</v>
      </c>
      <c r="C146" s="1" t="s">
        <v>67</v>
      </c>
      <c r="D146" s="22" t="s">
        <v>24</v>
      </c>
    </row>
    <row r="147" spans="1:4" ht="15.75">
      <c r="A147" s="7" t="s">
        <v>304</v>
      </c>
      <c r="B147" s="1" t="s">
        <v>64</v>
      </c>
      <c r="C147" s="1" t="s">
        <v>67</v>
      </c>
      <c r="D147" s="22" t="s">
        <v>10</v>
      </c>
    </row>
    <row r="148" spans="1:4" ht="15.75">
      <c r="A148" s="7" t="s">
        <v>305</v>
      </c>
      <c r="B148" s="1" t="s">
        <v>108</v>
      </c>
      <c r="C148" s="1" t="s">
        <v>73</v>
      </c>
      <c r="D148" s="22">
        <f>E145/E2</f>
        <v>0</v>
      </c>
    </row>
    <row r="149" spans="1:5" ht="31.5">
      <c r="A149" s="7" t="s">
        <v>306</v>
      </c>
      <c r="B149" s="1" t="s">
        <v>106</v>
      </c>
      <c r="C149" s="1" t="s">
        <v>67</v>
      </c>
      <c r="D149" s="22" t="s">
        <v>205</v>
      </c>
      <c r="E149" s="2">
        <v>2048.94</v>
      </c>
    </row>
    <row r="150" spans="1:4" ht="15.75">
      <c r="A150" s="7" t="s">
        <v>307</v>
      </c>
      <c r="B150" s="1" t="s">
        <v>107</v>
      </c>
      <c r="C150" s="1" t="s">
        <v>67</v>
      </c>
      <c r="D150" s="22" t="s">
        <v>24</v>
      </c>
    </row>
    <row r="151" spans="1:4" ht="15.75">
      <c r="A151" s="7" t="s">
        <v>308</v>
      </c>
      <c r="B151" s="1" t="s">
        <v>64</v>
      </c>
      <c r="C151" s="1" t="s">
        <v>67</v>
      </c>
      <c r="D151" s="22" t="s">
        <v>10</v>
      </c>
    </row>
    <row r="152" spans="1:4" ht="15.75">
      <c r="A152" s="7" t="s">
        <v>309</v>
      </c>
      <c r="B152" s="1" t="s">
        <v>108</v>
      </c>
      <c r="C152" s="1" t="s">
        <v>73</v>
      </c>
      <c r="D152" s="22">
        <f>E149/E2</f>
        <v>1.551992122405696</v>
      </c>
    </row>
    <row r="153" spans="1:7" ht="31.5">
      <c r="A153" s="7" t="s">
        <v>310</v>
      </c>
      <c r="B153" s="1" t="s">
        <v>106</v>
      </c>
      <c r="C153" s="1" t="s">
        <v>67</v>
      </c>
      <c r="D153" s="1" t="s">
        <v>202</v>
      </c>
      <c r="E153" s="2">
        <v>0</v>
      </c>
      <c r="F153" s="11">
        <v>0</v>
      </c>
      <c r="G153" s="12"/>
    </row>
    <row r="154" spans="1:6" ht="15.75">
      <c r="A154" s="7" t="s">
        <v>311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312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313</v>
      </c>
      <c r="B156" s="1" t="s">
        <v>108</v>
      </c>
      <c r="C156" s="1" t="s">
        <v>73</v>
      </c>
      <c r="D156" s="22">
        <f>E153/E2</f>
        <v>0</v>
      </c>
    </row>
    <row r="157" spans="1:4" ht="47.25">
      <c r="A157" s="18" t="s">
        <v>314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315</v>
      </c>
      <c r="B158" s="1" t="s">
        <v>105</v>
      </c>
      <c r="C158" s="1" t="s">
        <v>73</v>
      </c>
      <c r="D158" s="8">
        <f>E159+E163+E167+E171+E175+E179+E183+E187+E191+E195+E199</f>
        <v>31758.2027872</v>
      </c>
    </row>
    <row r="159" spans="1:7" ht="31.5">
      <c r="A159" s="7" t="s">
        <v>316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7">
        <v>1</v>
      </c>
      <c r="G159" s="17">
        <f>'[1]гук(2016)'!$DI$39*12*E2</f>
        <v>3022.7932896</v>
      </c>
    </row>
    <row r="160" spans="1:4" ht="15.75">
      <c r="A160" s="7" t="s">
        <v>317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318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319</v>
      </c>
      <c r="B162" s="1" t="s">
        <v>108</v>
      </c>
      <c r="C162" s="1" t="s">
        <v>73</v>
      </c>
      <c r="D162" s="22">
        <f>E159/F159</f>
        <v>2148.426</v>
      </c>
    </row>
    <row r="163" spans="1:7" ht="31.5">
      <c r="A163" s="7" t="s">
        <v>320</v>
      </c>
      <c r="B163" s="1" t="s">
        <v>106</v>
      </c>
      <c r="C163" s="1" t="s">
        <v>67</v>
      </c>
      <c r="D163" s="1" t="s">
        <v>228</v>
      </c>
      <c r="E163" s="2">
        <f>'[2]гук(2016)'!$DI$38*12*'[2]гук(2016)'!$DK$4</f>
        <v>4246.2067872</v>
      </c>
      <c r="F163" s="17">
        <v>2</v>
      </c>
      <c r="G163" s="17">
        <f>'[1]гук(2016)'!$DI$38*12*E2</f>
        <v>4246.206787200001</v>
      </c>
    </row>
    <row r="164" spans="1:4" ht="15.75">
      <c r="A164" s="7" t="s">
        <v>321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322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323</v>
      </c>
      <c r="B166" s="1" t="s">
        <v>108</v>
      </c>
      <c r="C166" s="1" t="s">
        <v>73</v>
      </c>
      <c r="D166" s="22">
        <f>E163/F163</f>
        <v>2123.1033936</v>
      </c>
    </row>
    <row r="167" spans="1:5" ht="31.5">
      <c r="A167" s="7" t="s">
        <v>324</v>
      </c>
      <c r="B167" s="1" t="s">
        <v>106</v>
      </c>
      <c r="C167" s="1" t="s">
        <v>67</v>
      </c>
      <c r="D167" s="1" t="s">
        <v>41</v>
      </c>
      <c r="E167" s="2">
        <v>220.62</v>
      </c>
    </row>
    <row r="168" spans="1:4" ht="15.75">
      <c r="A168" s="7" t="s">
        <v>325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326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327</v>
      </c>
      <c r="B170" s="1" t="s">
        <v>108</v>
      </c>
      <c r="C170" s="1" t="s">
        <v>73</v>
      </c>
      <c r="D170" s="22">
        <f>E167/E2</f>
        <v>0.16711104378124525</v>
      </c>
    </row>
    <row r="171" spans="1:5" ht="31.5">
      <c r="A171" s="7" t="s">
        <v>328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329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330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331</v>
      </c>
      <c r="B174" s="1" t="s">
        <v>108</v>
      </c>
      <c r="C174" s="1" t="s">
        <v>73</v>
      </c>
      <c r="D174" s="22">
        <f>E171/E2</f>
        <v>0</v>
      </c>
    </row>
    <row r="175" spans="1:5" ht="31.5">
      <c r="A175" s="7" t="s">
        <v>332</v>
      </c>
      <c r="B175" s="1" t="s">
        <v>106</v>
      </c>
      <c r="C175" s="1" t="s">
        <v>67</v>
      </c>
      <c r="D175" s="1" t="s">
        <v>43</v>
      </c>
      <c r="E175" s="2">
        <v>9214.31</v>
      </c>
    </row>
    <row r="176" spans="1:4" ht="15.75">
      <c r="A176" s="7" t="s">
        <v>333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334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335</v>
      </c>
      <c r="B178" s="1" t="s">
        <v>108</v>
      </c>
      <c r="C178" s="1" t="s">
        <v>73</v>
      </c>
      <c r="D178" s="22">
        <f>E175/E2</f>
        <v>6.979480381760339</v>
      </c>
    </row>
    <row r="179" spans="1:5" ht="31.5">
      <c r="A179" s="7" t="s">
        <v>336</v>
      </c>
      <c r="B179" s="1" t="s">
        <v>106</v>
      </c>
      <c r="C179" s="1" t="s">
        <v>67</v>
      </c>
      <c r="D179" s="1" t="s">
        <v>195</v>
      </c>
      <c r="E179" s="2">
        <v>882.06</v>
      </c>
    </row>
    <row r="180" spans="1:4" ht="15.75">
      <c r="A180" s="7" t="s">
        <v>337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338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339</v>
      </c>
      <c r="B182" s="1" t="s">
        <v>108</v>
      </c>
      <c r="C182" s="1" t="s">
        <v>73</v>
      </c>
      <c r="D182" s="22">
        <f>E179/E2</f>
        <v>0.6681260415088622</v>
      </c>
    </row>
    <row r="183" spans="1:5" ht="31.5">
      <c r="A183" s="7" t="s">
        <v>340</v>
      </c>
      <c r="B183" s="1" t="s">
        <v>106</v>
      </c>
      <c r="C183" s="1" t="s">
        <v>67</v>
      </c>
      <c r="D183" s="1" t="s">
        <v>226</v>
      </c>
      <c r="E183" s="2">
        <v>3124.12</v>
      </c>
    </row>
    <row r="184" spans="1:4" ht="15.75">
      <c r="A184" s="7" t="s">
        <v>341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342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343</v>
      </c>
      <c r="B186" s="1" t="s">
        <v>108</v>
      </c>
      <c r="C186" s="1" t="s">
        <v>73</v>
      </c>
      <c r="D186" s="22">
        <f>E183/E2</f>
        <v>2.366399030449932</v>
      </c>
    </row>
    <row r="187" spans="1:5" ht="31.5">
      <c r="A187" s="7" t="s">
        <v>344</v>
      </c>
      <c r="B187" s="1" t="s">
        <v>106</v>
      </c>
      <c r="C187" s="1" t="s">
        <v>67</v>
      </c>
      <c r="D187" s="1" t="s">
        <v>44</v>
      </c>
      <c r="E187" s="2">
        <v>421.11</v>
      </c>
    </row>
    <row r="188" spans="1:4" ht="15.75">
      <c r="A188" s="7" t="s">
        <v>345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346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347</v>
      </c>
      <c r="B190" s="1" t="s">
        <v>108</v>
      </c>
      <c r="C190" s="1" t="s">
        <v>73</v>
      </c>
      <c r="D190" s="22">
        <f>E187/E2</f>
        <v>0.31897439781851233</v>
      </c>
    </row>
    <row r="191" spans="1:6" ht="31.5">
      <c r="A191" s="7" t="s">
        <v>348</v>
      </c>
      <c r="B191" s="1" t="s">
        <v>106</v>
      </c>
      <c r="C191" s="1" t="s">
        <v>67</v>
      </c>
      <c r="D191" s="1" t="s">
        <v>45</v>
      </c>
      <c r="E191" s="2">
        <v>6079.4</v>
      </c>
      <c r="F191" s="17" t="s">
        <v>203</v>
      </c>
    </row>
    <row r="192" spans="1:6" ht="15.75">
      <c r="A192" s="7" t="s">
        <v>349</v>
      </c>
      <c r="B192" s="1" t="s">
        <v>107</v>
      </c>
      <c r="C192" s="1" t="s">
        <v>67</v>
      </c>
      <c r="D192" s="1" t="s">
        <v>24</v>
      </c>
      <c r="F192" s="17" t="s">
        <v>10</v>
      </c>
    </row>
    <row r="193" spans="1:4" ht="15.75">
      <c r="A193" s="7" t="s">
        <v>350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351</v>
      </c>
      <c r="B194" s="1" t="s">
        <v>108</v>
      </c>
      <c r="C194" s="1" t="s">
        <v>73</v>
      </c>
      <c r="D194" s="22">
        <f>E191/E2</f>
        <v>4.6049083472201175</v>
      </c>
    </row>
    <row r="195" spans="1:5" ht="31.5">
      <c r="A195" s="7" t="s">
        <v>352</v>
      </c>
      <c r="B195" s="1" t="s">
        <v>106</v>
      </c>
      <c r="C195" s="1" t="s">
        <v>67</v>
      </c>
      <c r="D195" s="1" t="s">
        <v>46</v>
      </c>
      <c r="E195" s="2">
        <v>5421.95</v>
      </c>
    </row>
    <row r="196" spans="1:4" ht="15.75">
      <c r="A196" s="7" t="s">
        <v>353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354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355</v>
      </c>
      <c r="B198" s="1" t="s">
        <v>108</v>
      </c>
      <c r="C198" s="1" t="s">
        <v>73</v>
      </c>
      <c r="D198" s="22">
        <f>E195/E2</f>
        <v>4.106915618845629</v>
      </c>
    </row>
    <row r="199" spans="1:5" ht="31.5">
      <c r="A199" s="7" t="s">
        <v>356</v>
      </c>
      <c r="B199" s="1" t="s">
        <v>106</v>
      </c>
      <c r="C199" s="1" t="s">
        <v>67</v>
      </c>
      <c r="D199" s="22" t="s">
        <v>225</v>
      </c>
      <c r="E199" s="2">
        <v>0</v>
      </c>
    </row>
    <row r="200" spans="1:4" ht="15.75">
      <c r="A200" s="7" t="s">
        <v>357</v>
      </c>
      <c r="B200" s="1" t="s">
        <v>107</v>
      </c>
      <c r="C200" s="1" t="s">
        <v>67</v>
      </c>
      <c r="D200" s="22" t="s">
        <v>24</v>
      </c>
    </row>
    <row r="201" spans="1:4" ht="15.75">
      <c r="A201" s="7" t="s">
        <v>358</v>
      </c>
      <c r="B201" s="1" t="s">
        <v>64</v>
      </c>
      <c r="C201" s="1" t="s">
        <v>67</v>
      </c>
      <c r="D201" s="22" t="s">
        <v>10</v>
      </c>
    </row>
    <row r="202" spans="1:4" ht="15.75">
      <c r="A202" s="7" t="s">
        <v>359</v>
      </c>
      <c r="B202" s="1" t="s">
        <v>108</v>
      </c>
      <c r="C202" s="1" t="s">
        <v>73</v>
      </c>
      <c r="D202" s="22">
        <f>E199/E2</f>
        <v>0</v>
      </c>
    </row>
    <row r="203" spans="1:4" ht="47.25">
      <c r="A203" s="18" t="s">
        <v>152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153</v>
      </c>
      <c r="B204" s="1" t="s">
        <v>105</v>
      </c>
      <c r="C204" s="1" t="s">
        <v>73</v>
      </c>
      <c r="D204" s="8">
        <f>E205+E209+E213+E217+E221+E225+E229+E233+E237+E241</f>
        <v>10768.06</v>
      </c>
      <c r="F204" s="13"/>
    </row>
    <row r="205" spans="1:5" ht="31.5">
      <c r="A205" s="7" t="s">
        <v>154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155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156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157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158</v>
      </c>
      <c r="B209" s="1" t="s">
        <v>106</v>
      </c>
      <c r="C209" s="1" t="s">
        <v>67</v>
      </c>
      <c r="D209" s="1" t="s">
        <v>50</v>
      </c>
      <c r="E209" s="2">
        <v>0</v>
      </c>
    </row>
    <row r="210" spans="1:4" ht="15.75">
      <c r="A210" s="7" t="s">
        <v>159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160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161</v>
      </c>
      <c r="B212" s="1" t="s">
        <v>108</v>
      </c>
      <c r="C212" s="1" t="s">
        <v>73</v>
      </c>
      <c r="D212" s="22">
        <f>E209/E2</f>
        <v>0</v>
      </c>
    </row>
    <row r="213" spans="1:6" ht="31.5">
      <c r="A213" s="7" t="s">
        <v>360</v>
      </c>
      <c r="B213" s="1" t="s">
        <v>106</v>
      </c>
      <c r="C213" s="1" t="s">
        <v>67</v>
      </c>
      <c r="D213" s="1" t="s">
        <v>49</v>
      </c>
      <c r="E213" s="2">
        <v>0</v>
      </c>
      <c r="F213" s="17" t="s">
        <v>231</v>
      </c>
    </row>
    <row r="214" spans="1:4" ht="15.75">
      <c r="A214" s="7" t="s">
        <v>361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362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363</v>
      </c>
      <c r="B216" s="1" t="s">
        <v>108</v>
      </c>
      <c r="C216" s="1" t="s">
        <v>73</v>
      </c>
      <c r="D216" s="24">
        <f>E213/E2</f>
        <v>0</v>
      </c>
    </row>
    <row r="217" spans="1:5" ht="31.5">
      <c r="A217" s="7" t="s">
        <v>364</v>
      </c>
      <c r="B217" s="1" t="s">
        <v>106</v>
      </c>
      <c r="C217" s="1" t="s">
        <v>67</v>
      </c>
      <c r="D217" s="1" t="s">
        <v>163</v>
      </c>
      <c r="E217" s="2">
        <v>0</v>
      </c>
    </row>
    <row r="218" spans="1:4" ht="15.75">
      <c r="A218" s="7" t="s">
        <v>365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366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367</v>
      </c>
      <c r="B220" s="1" t="s">
        <v>108</v>
      </c>
      <c r="C220" s="1" t="s">
        <v>73</v>
      </c>
      <c r="D220" s="1">
        <v>0</v>
      </c>
    </row>
    <row r="221" spans="1:6" ht="31.5">
      <c r="A221" s="7" t="s">
        <v>368</v>
      </c>
      <c r="B221" s="1" t="s">
        <v>106</v>
      </c>
      <c r="C221" s="1" t="s">
        <v>67</v>
      </c>
      <c r="D221" s="1" t="s">
        <v>209</v>
      </c>
      <c r="E221" s="2">
        <v>4930.15</v>
      </c>
      <c r="F221" s="17" t="s">
        <v>227</v>
      </c>
    </row>
    <row r="222" spans="1:4" ht="15.75">
      <c r="A222" s="7" t="s">
        <v>369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370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371</v>
      </c>
      <c r="B224" s="1" t="s">
        <v>108</v>
      </c>
      <c r="C224" s="1" t="s">
        <v>73</v>
      </c>
      <c r="D224" s="22">
        <f>E221/E2</f>
        <v>3.7343963035903647</v>
      </c>
    </row>
    <row r="225" spans="1:5" ht="31.5">
      <c r="A225" s="7" t="s">
        <v>372</v>
      </c>
      <c r="B225" s="1" t="s">
        <v>106</v>
      </c>
      <c r="C225" s="1" t="s">
        <v>67</v>
      </c>
      <c r="D225" s="1" t="s">
        <v>1</v>
      </c>
      <c r="E225" s="2">
        <v>5837.91</v>
      </c>
    </row>
    <row r="226" spans="1:4" ht="15.75">
      <c r="A226" s="7" t="s">
        <v>373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374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375</v>
      </c>
      <c r="B228" s="1" t="s">
        <v>108</v>
      </c>
      <c r="C228" s="1" t="s">
        <v>73</v>
      </c>
      <c r="D228" s="22">
        <f>E225/E2</f>
        <v>4.4219890925617324</v>
      </c>
    </row>
    <row r="229" spans="1:5" ht="31.5">
      <c r="A229" s="7" t="s">
        <v>376</v>
      </c>
      <c r="B229" s="1" t="s">
        <v>106</v>
      </c>
      <c r="C229" s="1" t="s">
        <v>67</v>
      </c>
      <c r="D229" s="1" t="s">
        <v>0</v>
      </c>
      <c r="E229" s="2">
        <v>0</v>
      </c>
    </row>
    <row r="230" spans="1:4" ht="15.75">
      <c r="A230" s="7" t="s">
        <v>377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378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379</v>
      </c>
      <c r="B232" s="1" t="s">
        <v>108</v>
      </c>
      <c r="C232" s="1" t="s">
        <v>73</v>
      </c>
      <c r="D232" s="22">
        <f>E229/E2</f>
        <v>0</v>
      </c>
    </row>
    <row r="233" spans="1:5" ht="31.5">
      <c r="A233" s="7" t="s">
        <v>380</v>
      </c>
      <c r="B233" s="1" t="s">
        <v>106</v>
      </c>
      <c r="C233" s="1" t="s">
        <v>67</v>
      </c>
      <c r="D233" s="1" t="s">
        <v>51</v>
      </c>
      <c r="E233" s="2">
        <v>0</v>
      </c>
    </row>
    <row r="234" spans="1:4" ht="15.75">
      <c r="A234" s="7" t="s">
        <v>381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382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383</v>
      </c>
      <c r="B236" s="1" t="s">
        <v>108</v>
      </c>
      <c r="C236" s="1" t="s">
        <v>73</v>
      </c>
      <c r="D236" s="22">
        <f>E233/E2</f>
        <v>0</v>
      </c>
    </row>
    <row r="237" spans="1:5" ht="31.5">
      <c r="A237" s="7" t="s">
        <v>384</v>
      </c>
      <c r="B237" s="1" t="s">
        <v>106</v>
      </c>
      <c r="C237" s="1" t="s">
        <v>67</v>
      </c>
      <c r="D237" s="1" t="s">
        <v>52</v>
      </c>
      <c r="E237" s="2">
        <v>0</v>
      </c>
    </row>
    <row r="238" spans="1:4" ht="15.75">
      <c r="A238" s="7" t="s">
        <v>385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386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387</v>
      </c>
      <c r="B240" s="1" t="s">
        <v>108</v>
      </c>
      <c r="C240" s="1" t="s">
        <v>73</v>
      </c>
      <c r="D240" s="22">
        <f>E237/E2</f>
        <v>0</v>
      </c>
    </row>
    <row r="241" spans="1:6" ht="31.5">
      <c r="A241" s="7" t="s">
        <v>388</v>
      </c>
      <c r="B241" s="1" t="s">
        <v>106</v>
      </c>
      <c r="C241" s="1" t="s">
        <v>67</v>
      </c>
      <c r="D241" s="1" t="s">
        <v>53</v>
      </c>
      <c r="E241" s="2">
        <v>0</v>
      </c>
      <c r="F241" s="17" t="s">
        <v>204</v>
      </c>
    </row>
    <row r="242" spans="1:4" ht="15.75">
      <c r="A242" s="7" t="s">
        <v>389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390</v>
      </c>
      <c r="B243" s="1" t="s">
        <v>64</v>
      </c>
      <c r="C243" s="1" t="s">
        <v>67</v>
      </c>
      <c r="D243" s="1" t="s">
        <v>196</v>
      </c>
    </row>
    <row r="244" spans="1:4" ht="15.75">
      <c r="A244" s="7" t="s">
        <v>391</v>
      </c>
      <c r="B244" s="1" t="s">
        <v>108</v>
      </c>
      <c r="C244" s="1" t="s">
        <v>73</v>
      </c>
      <c r="D244" s="22">
        <f>E241/E2</f>
        <v>0</v>
      </c>
    </row>
    <row r="245" spans="1:4" ht="15.75">
      <c r="A245" s="7"/>
      <c r="B245" s="4" t="s">
        <v>162</v>
      </c>
      <c r="C245" s="1" t="s">
        <v>73</v>
      </c>
      <c r="D245" s="25">
        <f>SUM(D28,D34,D60,D66,D72,D78,D84,D90,D100,D158,D204)</f>
        <v>148312.8027872</v>
      </c>
    </row>
    <row r="246" spans="1:4" ht="15.75">
      <c r="A246" s="20" t="s">
        <v>164</v>
      </c>
      <c r="B246" s="20"/>
      <c r="C246" s="20"/>
      <c r="D246" s="20"/>
    </row>
    <row r="247" spans="1:4" ht="15.75">
      <c r="A247" s="7" t="s">
        <v>165</v>
      </c>
      <c r="B247" s="1" t="s">
        <v>166</v>
      </c>
      <c r="C247" s="1" t="s">
        <v>167</v>
      </c>
      <c r="D247" s="26">
        <v>0</v>
      </c>
    </row>
    <row r="248" spans="1:4" ht="15.75">
      <c r="A248" s="7" t="s">
        <v>168</v>
      </c>
      <c r="B248" s="1" t="s">
        <v>169</v>
      </c>
      <c r="C248" s="1" t="s">
        <v>167</v>
      </c>
      <c r="D248" s="26">
        <v>0</v>
      </c>
    </row>
    <row r="249" spans="1:4" ht="15.75">
      <c r="A249" s="7" t="s">
        <v>170</v>
      </c>
      <c r="B249" s="1" t="s">
        <v>171</v>
      </c>
      <c r="C249" s="1" t="s">
        <v>167</v>
      </c>
      <c r="D249" s="1">
        <v>0</v>
      </c>
    </row>
    <row r="250" spans="1:4" ht="15.75">
      <c r="A250" s="7" t="s">
        <v>172</v>
      </c>
      <c r="B250" s="1" t="s">
        <v>173</v>
      </c>
      <c r="C250" s="1" t="s">
        <v>73</v>
      </c>
      <c r="D250" s="23">
        <v>0</v>
      </c>
    </row>
    <row r="251" spans="1:4" ht="15.75">
      <c r="A251" s="20" t="s">
        <v>174</v>
      </c>
      <c r="B251" s="20"/>
      <c r="C251" s="20"/>
      <c r="D251" s="20"/>
    </row>
    <row r="252" spans="1:4" ht="15.75">
      <c r="A252" s="7" t="s">
        <v>175</v>
      </c>
      <c r="B252" s="1" t="s">
        <v>72</v>
      </c>
      <c r="C252" s="1" t="s">
        <v>73</v>
      </c>
      <c r="D252" s="1">
        <v>0</v>
      </c>
    </row>
    <row r="253" spans="1:4" ht="15.75">
      <c r="A253" s="7" t="s">
        <v>176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177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178</v>
      </c>
      <c r="B255" s="1" t="s">
        <v>99</v>
      </c>
      <c r="C255" s="1" t="s">
        <v>73</v>
      </c>
      <c r="D255" s="1">
        <v>0</v>
      </c>
    </row>
    <row r="256" spans="1:4" ht="15.75">
      <c r="A256" s="7" t="s">
        <v>179</v>
      </c>
      <c r="B256" s="1" t="s">
        <v>180</v>
      </c>
      <c r="C256" s="1" t="s">
        <v>73</v>
      </c>
      <c r="D256" s="1">
        <v>0</v>
      </c>
    </row>
    <row r="257" spans="1:4" ht="15.75">
      <c r="A257" s="7" t="s">
        <v>181</v>
      </c>
      <c r="B257" s="1" t="s">
        <v>101</v>
      </c>
      <c r="C257" s="1" t="s">
        <v>73</v>
      </c>
      <c r="D257" s="1">
        <v>0</v>
      </c>
    </row>
    <row r="258" spans="1:4" ht="15.75">
      <c r="A258" s="20" t="s">
        <v>182</v>
      </c>
      <c r="B258" s="20"/>
      <c r="C258" s="20"/>
      <c r="D258" s="20"/>
    </row>
    <row r="259" spans="1:4" ht="15.75">
      <c r="A259" s="7" t="s">
        <v>183</v>
      </c>
      <c r="B259" s="1" t="s">
        <v>166</v>
      </c>
      <c r="C259" s="1" t="s">
        <v>167</v>
      </c>
      <c r="D259" s="1">
        <v>0</v>
      </c>
    </row>
    <row r="260" spans="1:4" ht="15.75">
      <c r="A260" s="7" t="s">
        <v>184</v>
      </c>
      <c r="B260" s="1" t="s">
        <v>169</v>
      </c>
      <c r="C260" s="1" t="s">
        <v>167</v>
      </c>
      <c r="D260" s="1">
        <v>0</v>
      </c>
    </row>
    <row r="261" spans="1:4" ht="15.75">
      <c r="A261" s="7" t="s">
        <v>185</v>
      </c>
      <c r="B261" s="1" t="s">
        <v>186</v>
      </c>
      <c r="C261" s="1" t="s">
        <v>167</v>
      </c>
      <c r="D261" s="1">
        <v>0</v>
      </c>
    </row>
    <row r="262" spans="1:4" ht="15.75">
      <c r="A262" s="7" t="s">
        <v>187</v>
      </c>
      <c r="B262" s="1" t="s">
        <v>173</v>
      </c>
      <c r="C262" s="1" t="s">
        <v>73</v>
      </c>
      <c r="D262" s="1">
        <v>0</v>
      </c>
    </row>
    <row r="263" spans="1:4" ht="15.75">
      <c r="A263" s="20" t="s">
        <v>188</v>
      </c>
      <c r="B263" s="20"/>
      <c r="C263" s="20"/>
      <c r="D263" s="20"/>
    </row>
    <row r="264" spans="1:4" ht="15.75">
      <c r="A264" s="7" t="s">
        <v>189</v>
      </c>
      <c r="B264" s="1" t="s">
        <v>190</v>
      </c>
      <c r="C264" s="1" t="s">
        <v>167</v>
      </c>
      <c r="D264" s="1">
        <v>10</v>
      </c>
    </row>
    <row r="265" spans="1:4" ht="15.75">
      <c r="A265" s="7" t="s">
        <v>191</v>
      </c>
      <c r="B265" s="1" t="s">
        <v>192</v>
      </c>
      <c r="C265" s="1" t="s">
        <v>167</v>
      </c>
      <c r="D265" s="1">
        <v>0</v>
      </c>
    </row>
    <row r="266" spans="1:4" ht="31.5">
      <c r="A266" s="7" t="s">
        <v>193</v>
      </c>
      <c r="B266" s="1" t="s">
        <v>194</v>
      </c>
      <c r="C266" s="1" t="s">
        <v>73</v>
      </c>
      <c r="D266" s="8">
        <v>10200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4" max="3" man="1"/>
    <brk id="124" max="3" man="1"/>
    <brk id="19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2021-03-24T05:28:02Z</dcterms:modified>
  <cp:category/>
  <cp:version/>
  <cp:contentType/>
  <cp:contentStatus/>
</cp:coreProperties>
</file>