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Лист1!$A$1:$E$256</definedName>
  </definedNames>
  <calcPr calcId="162913"/>
</workbook>
</file>

<file path=xl/calcChain.xml><?xml version="1.0" encoding="utf-8"?>
<calcChain xmlns="http://schemas.openxmlformats.org/spreadsheetml/2006/main">
  <c r="D70" i="1" l="1"/>
  <c r="D11" i="1" l="1"/>
  <c r="D10" i="1"/>
  <c r="D9" i="1"/>
  <c r="D15" i="1" l="1"/>
  <c r="D14" i="1"/>
  <c r="D13" i="1"/>
  <c r="D82" i="1" l="1"/>
  <c r="E153" i="1" l="1"/>
  <c r="D23" i="1"/>
  <c r="D72" i="1" l="1"/>
  <c r="D146" i="1"/>
  <c r="D156" i="1" l="1"/>
  <c r="D150" i="1"/>
  <c r="D152" i="1" l="1"/>
  <c r="D84" i="1" l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92" i="1" s="1"/>
  <c r="D78" i="1"/>
  <c r="D66" i="1"/>
  <c r="D58" i="1"/>
  <c r="D54" i="1"/>
  <c r="D50" i="1"/>
  <c r="D46" i="1"/>
  <c r="D42" i="1"/>
  <c r="D38" i="1"/>
  <c r="D34" i="1"/>
  <c r="D32" i="1"/>
  <c r="D28" i="1"/>
  <c r="D12" i="1" l="1"/>
  <c r="D17" i="1" s="1"/>
  <c r="D16" i="1" s="1"/>
  <c r="D22" i="1" s="1"/>
  <c r="D190" i="1"/>
  <c r="D64" i="1"/>
  <c r="D60" i="1"/>
  <c r="D231" i="1" s="1"/>
  <c r="D24" i="1" l="1"/>
</calcChain>
</file>

<file path=xl/sharedStrings.xml><?xml version="1.0" encoding="utf-8"?>
<sst xmlns="http://schemas.openxmlformats.org/spreadsheetml/2006/main" count="930" uniqueCount="377">
  <si>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</si>
  <si>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</si>
  <si>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</si>
  <si>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</si>
  <si>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</si>
  <si>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</si>
  <si>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</si>
  <si>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</si>
  <si>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</si>
  <si>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</si>
  <si>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</si>
  <si>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</si>
  <si>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</si>
  <si>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</si>
  <si>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</si>
  <si>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</si>
  <si>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</si>
  <si>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</si>
  <si>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</si>
  <si>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</si>
  <si>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</si>
  <si>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</si>
  <si>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</si>
  <si>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</si>
  <si>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</si>
  <si>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</si>
  <si>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</si>
  <si>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</si>
  <si>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</si>
  <si>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</si>
  <si>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</si>
  <si>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</si>
  <si>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</si>
  <si>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</si>
  <si>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</si>
  <si>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</si>
  <si>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</si>
  <si>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</si>
  <si>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</si>
  <si>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</si>
  <si>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</si>
  <si>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</si>
  <si>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</si>
  <si>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</si>
  <si>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</si>
  <si>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</si>
  <si>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</si>
  <si>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</si>
  <si>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</si>
  <si>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</si>
  <si>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</si>
  <si>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</si>
  <si>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</si>
  <si>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</si>
  <si>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</si>
  <si>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</si>
  <si>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</si>
  <si>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</si>
  <si>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</si>
  <si>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</si>
  <si>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</si>
  <si>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</si>
  <si>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</si>
  <si>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</si>
  <si>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</si>
  <si>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</si>
  <si>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</si>
  <si>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</si>
  <si>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</si>
  <si>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</si>
  <si>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</si>
  <si>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</si>
  <si>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</si>
  <si>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</si>
  <si>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</si>
  <si>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</si>
  <si>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</si>
  <si>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</si>
  <si>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</si>
  <si>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</si>
  <si>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</si>
  <si>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</si>
  <si>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</si>
  <si>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</si>
  <si>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</si>
  <si>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</si>
  <si>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</si>
  <si>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</si>
  <si>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</si>
  <si>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</si>
  <si>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</si>
  <si>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</si>
  <si>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</si>
  <si>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</si>
  <si>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</si>
  <si>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</si>
  <si>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</si>
  <si>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</si>
  <si>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</si>
  <si>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</si>
  <si>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</si>
  <si>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</si>
  <si>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</si>
  <si>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</si>
  <si>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</si>
  <si>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</si>
  <si>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</si>
  <si>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</si>
  <si>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</si>
  <si>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</si>
  <si>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</si>
  <si>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</si>
  <si>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</si>
  <si>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</si>
  <si>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</si>
  <si>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</si>
  <si>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</si>
  <si>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</si>
  <si>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</si>
  <si>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</si>
  <si>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</si>
  <si>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</si>
  <si>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шт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</si>
  <si>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</si>
  <si>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</si>
  <si>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</si>
  <si>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</si>
  <si>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</si>
  <si>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</si>
  <si>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</si>
  <si>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</si>
  <si>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</si>
  <si>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</si>
  <si>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</si>
  <si>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</si>
  <si>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</si>
  <si>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</si>
  <si>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</si>
  <si>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</si>
  <si>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</si>
  <si>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</si>
  <si>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</si>
  <si>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</si>
  <si>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</si>
  <si>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</si>
  <si>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</si>
  <si>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</si>
  <si>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</si>
  <si>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</si>
  <si>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</si>
  <si>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</si>
  <si>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</si>
  <si>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</si>
  <si>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</si>
  <si>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</si>
  <si>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</si>
  <si>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снятие показаний ЖЭК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</si>
  <si>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</si>
  <si>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</si>
  <si>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</si>
  <si>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</si>
  <si>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</si>
  <si>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</si>
  <si>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</si>
  <si>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</si>
  <si>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</si>
  <si>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</si>
  <si>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</si>
  <si>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</si>
  <si>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</si>
  <si>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</si>
  <si>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</si>
  <si>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</si>
  <si>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</si>
  <si>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</si>
  <si>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</si>
  <si>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</si>
  <si>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</si>
  <si>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</si>
  <si>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</si>
  <si>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</si>
  <si>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</si>
  <si>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</si>
  <si>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</si>
  <si>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</si>
  <si>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</si>
  <si>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</si>
  <si>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</si>
  <si>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</si>
  <si>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</si>
  <si>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</si>
  <si>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</si>
  <si>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</si>
  <si>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</si>
  <si>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</si>
  <si>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</si>
  <si>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</si>
  <si>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</si>
  <si>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</si>
  <si>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</si>
  <si>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</si>
  <si>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</si>
  <si>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</si>
  <si>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</si>
  <si>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</si>
  <si>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</si>
  <si>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</si>
  <si>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</si>
  <si>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</si>
  <si>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</si>
  <si>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</si>
  <si>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</si>
  <si>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</si>
  <si>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</si>
  <si>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</si>
  <si>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</si>
  <si>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</si>
  <si>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</si>
  <si>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</si>
  <si>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</si>
  <si>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</si>
  <si>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</si>
  <si>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</si>
  <si>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</si>
  <si>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</si>
  <si>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</si>
  <si>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</si>
  <si>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</si>
  <si>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</si>
  <si>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</si>
  <si>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</si>
  <si>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</si>
  <si>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</si>
  <si>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</si>
  <si>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</si>
  <si>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</si>
  <si>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</si>
  <si>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</si>
  <si>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</si>
  <si>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</si>
  <si>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</si>
  <si>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</si>
  <si>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</si>
  <si>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</si>
  <si>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</si>
  <si>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</si>
  <si>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</si>
  <si>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</si>
  <si>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</si>
  <si>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</si>
  <si>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</si>
  <si>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</si>
  <si>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</si>
  <si>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</si>
  <si>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</si>
  <si>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</si>
  <si>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</si>
  <si>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</si>
  <si>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</si>
  <si>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</si>
  <si>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</si>
  <si>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</si>
  <si>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</si>
  <si>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</si>
  <si>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</si>
  <si>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</si>
  <si>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</si>
  <si>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</si>
  <si>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</si>
  <si>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</si>
  <si>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</si>
  <si>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</si>
  <si>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</si>
  <si>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</si>
  <si>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</si>
  <si>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</si>
  <si>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</si>
  <si>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</si>
  <si>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</si>
  <si>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</si>
  <si>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</si>
  <si>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</si>
  <si>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</si>
  <si>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</si>
  <si>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</si>
  <si>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</si>
  <si>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</si>
  <si>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</si>
  <si>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</si>
  <si>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</si>
  <si>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</si>
  <si>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</si>
  <si>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</si>
  <si>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</si>
  <si>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</si>
  <si>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</si>
  <si>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</si>
  <si>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</si>
  <si>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</si>
  <si>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</si>
  <si>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</si>
  <si>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</si>
  <si>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</si>
  <si>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</si>
  <si>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</si>
  <si>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</si>
  <si>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</si>
  <si>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</si>
  <si>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</si>
  <si>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</si>
  <si>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</si>
  <si>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</si>
  <si>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</si>
  <si>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</si>
  <si>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</si>
  <si>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</si>
  <si>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</si>
  <si>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</si>
  <si>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</si>
  <si>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</si>
  <si>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</si>
  <si>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</si>
  <si>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</si>
  <si>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</si>
  <si>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</si>
  <si>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</si>
  <si>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</si>
  <si>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</si>
  <si>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</si>
  <si>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</si>
  <si>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</si>
  <si>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</si>
  <si>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</si>
  <si>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</si>
  <si>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</si>
  <si>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</si>
  <si>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</si>
  <si>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</si>
  <si>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</si>
  <si>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</si>
  <si>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</si>
  <si>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</si>
  <si>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</si>
  <si>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</si>
  <si>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</si>
  <si>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</si>
  <si>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</si>
  <si>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</si>
  <si>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</si>
  <si>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</si>
  <si>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</si>
  <si>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</si>
  <si>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</si>
  <si>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</si>
  <si>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</si>
  <si>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</si>
  <si>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</si>
  <si>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</si>
  <si>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</si>
  <si>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</si>
  <si>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</si>
  <si>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</si>
  <si>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</si>
  <si>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</si>
  <si>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</si>
  <si>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</si>
  <si>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</si>
  <si>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</si>
  <si>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</si>
  <si>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</si>
  <si>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</si>
  <si>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</si>
  <si>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</si>
  <si>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Отчет об исполнении управляющей организацией ООО "ГУК "Привокзальная" договора оказания услуг выполнения работ за 2020 год                                по дому №64 ул. Интернациональная в  г. Липецке</t>
  </si>
  <si>
    <t>31.03.2021 г.</t>
  </si>
  <si>
    <t>01.01.2020 г.</t>
  </si>
  <si>
    <t>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</si>
</sst>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48;&#1085;&#1090;&#1077;&#1088;&#1085;&#1072;&#1094;&#1080;&#1086;&#1085;&#1072;&#1083;&#1100;&#1085;&#1072;&#1103;,%20&#1076;.64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-104221.41170262855</v>
          </cell>
        </row>
        <row r="25">
          <cell r="D25">
            <v>1784.03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0">
          <cell r="FW10">
            <v>6.7283999999999997E-2</v>
          </cell>
        </row>
        <row r="123">
          <cell r="FZ123">
            <v>28891.827417599998</v>
          </cell>
        </row>
        <row r="124">
          <cell r="FZ124">
            <v>31857.347865600012</v>
          </cell>
        </row>
        <row r="125">
          <cell r="FZ125">
            <v>7481.80224</v>
          </cell>
        </row>
      </sheetData>
      <sheetData sheetId="1">
        <row r="124">
          <cell r="CE124">
            <v>175569.72280020002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6">
          <cell r="I6">
            <v>0</v>
          </cell>
        </row>
        <row r="40">
          <cell r="I4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FY4">
            <v>405.7</v>
          </cell>
          <cell r="FZ4">
            <v>508.8</v>
          </cell>
        </row>
        <row r="39">
          <cell r="FZ39">
            <v>0.32508599999999999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90" zoomScaleNormal="80" zoomScaleSheetLayoutView="90" workbookViewId="0">
      <selection activeCell="O7" sqref="O7"/>
    </sheetView>
  </sheetViews>
  <sheetFormatPr defaultRowHeight="15.75" x14ac:dyDescent="0.25"/>
  <cols>
    <col min="1" max="1" width="9.140625" style="18"/>
    <col min="2" max="2" width="62.42578125" style="23" customWidth="1"/>
    <col min="3" max="3" width="26.42578125" style="23" customWidth="1"/>
    <col min="4" max="4" width="62.7109375" style="23" customWidth="1"/>
    <col min="5" max="5" width="21.140625" style="23" hidden="1" customWidth="1"/>
    <col min="6" max="6" width="17.85546875" style="23" hidden="1" customWidth="1"/>
    <col min="7" max="12" width="9.140625" style="23" hidden="1" customWidth="1"/>
    <col min="13" max="15" width="9.140625" style="23" customWidth="1"/>
    <col min="16" max="22" width="9.140625" style="23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3" t="s">
        <v>0</v>
      </c>
    </row>
    <row r="2" spans="1:22" s="5" customFormat="1" ht="33.75" customHeight="1" x14ac:dyDescent="0.25">
      <c r="A2" s="25" t="s">
        <v>373</v>
      </c>
      <c r="B2" s="25"/>
      <c r="C2" s="25"/>
      <c r="D2" s="25"/>
      <c r="E2" s="23">
        <v>508.8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374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375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376</v>
      </c>
    </row>
    <row r="8" spans="1:22" ht="42.75" customHeight="1" x14ac:dyDescent="0.25">
      <c r="A8" s="26" t="s">
        <v>12</v>
      </c>
      <c r="B8" s="26"/>
      <c r="C8" s="26"/>
      <c r="D8" s="26"/>
    </row>
    <row r="9" spans="1:22" x14ac:dyDescent="0.25">
      <c r="A9" s="6" t="s">
        <v>13</v>
      </c>
      <c r="B9" s="1" t="s">
        <v>14</v>
      </c>
      <c r="C9" s="1" t="s">
        <v>15</v>
      </c>
      <c r="D9" s="17">
        <f>[1]Лист1!$D$23</f>
        <v>0</v>
      </c>
      <c r="E9" s="23" t="s">
        <v>209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[1]Лист1!$D$24</f>
        <v>-104221.41170262855</v>
      </c>
      <c r="E10" s="23" t="s">
        <v>209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17">
        <f>[1]Лист1!$D$25</f>
        <v>1784.03</v>
      </c>
      <c r="E11" s="23" t="s">
        <v>209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68230.97752320001</v>
      </c>
      <c r="E12" s="23" t="s">
        <v>210</v>
      </c>
    </row>
    <row r="13" spans="1:22" x14ac:dyDescent="0.25">
      <c r="A13" s="6" t="s">
        <v>22</v>
      </c>
      <c r="B13" s="19" t="s">
        <v>23</v>
      </c>
      <c r="C13" s="1" t="s">
        <v>15</v>
      </c>
      <c r="D13" s="17">
        <f>'[2]ГУК 2019'!$FZ$124</f>
        <v>31857.347865600012</v>
      </c>
      <c r="E13" s="23" t="s">
        <v>210</v>
      </c>
    </row>
    <row r="14" spans="1:22" ht="15" customHeight="1" x14ac:dyDescent="0.25">
      <c r="A14" s="6" t="s">
        <v>24</v>
      </c>
      <c r="B14" s="19" t="s">
        <v>25</v>
      </c>
      <c r="C14" s="1" t="s">
        <v>15</v>
      </c>
      <c r="D14" s="17">
        <f>'[2]ГУК 2019'!$FZ$123</f>
        <v>28891.827417599998</v>
      </c>
      <c r="E14" s="23" t="s">
        <v>210</v>
      </c>
    </row>
    <row r="15" spans="1:22" x14ac:dyDescent="0.25">
      <c r="A15" s="6" t="s">
        <v>26</v>
      </c>
      <c r="B15" s="19" t="s">
        <v>27</v>
      </c>
      <c r="C15" s="1" t="s">
        <v>15</v>
      </c>
      <c r="D15" s="17">
        <f>'[2]ГУК 2019'!$FZ$125</f>
        <v>7481.80224</v>
      </c>
      <c r="E15" s="23" t="s">
        <v>210</v>
      </c>
    </row>
    <row r="16" spans="1:22" x14ac:dyDescent="0.25">
      <c r="A16" s="19" t="s">
        <v>28</v>
      </c>
      <c r="B16" s="19" t="s">
        <v>29</v>
      </c>
      <c r="C16" s="19" t="s">
        <v>15</v>
      </c>
      <c r="D16" s="20">
        <f>D17</f>
        <v>52320.357523200008</v>
      </c>
      <c r="E16" s="23">
        <v>58591.07</v>
      </c>
    </row>
    <row r="17" spans="1:22" ht="31.5" x14ac:dyDescent="0.25">
      <c r="A17" s="19" t="s">
        <v>30</v>
      </c>
      <c r="B17" s="19" t="s">
        <v>31</v>
      </c>
      <c r="C17" s="19" t="s">
        <v>15</v>
      </c>
      <c r="D17" s="20">
        <f>D12-D25+D236+D252</f>
        <v>52320.357523200008</v>
      </c>
      <c r="E17" s="23" t="s">
        <v>209</v>
      </c>
    </row>
    <row r="18" spans="1:22" ht="31.5" x14ac:dyDescent="0.25">
      <c r="A18" s="19" t="s">
        <v>32</v>
      </c>
      <c r="B18" s="19" t="s">
        <v>33</v>
      </c>
      <c r="C18" s="19" t="s">
        <v>15</v>
      </c>
      <c r="D18" s="20">
        <v>0</v>
      </c>
    </row>
    <row r="19" spans="1:22" x14ac:dyDescent="0.25">
      <c r="A19" s="19" t="s">
        <v>34</v>
      </c>
      <c r="B19" s="19" t="s">
        <v>35</v>
      </c>
      <c r="C19" s="19" t="s">
        <v>15</v>
      </c>
      <c r="D19" s="20">
        <v>0</v>
      </c>
    </row>
    <row r="20" spans="1:22" x14ac:dyDescent="0.25">
      <c r="A20" s="19" t="s">
        <v>36</v>
      </c>
      <c r="B20" s="19" t="s">
        <v>37</v>
      </c>
      <c r="C20" s="19" t="s">
        <v>15</v>
      </c>
      <c r="D20" s="20">
        <v>0</v>
      </c>
      <c r="E20" s="23" t="s">
        <v>209</v>
      </c>
    </row>
    <row r="21" spans="1:22" x14ac:dyDescent="0.25">
      <c r="A21" s="19" t="s">
        <v>38</v>
      </c>
      <c r="B21" s="19" t="s">
        <v>39</v>
      </c>
      <c r="C21" s="19" t="s">
        <v>15</v>
      </c>
      <c r="D21" s="20">
        <v>0</v>
      </c>
      <c r="E21" s="23" t="s">
        <v>209</v>
      </c>
    </row>
    <row r="22" spans="1:22" x14ac:dyDescent="0.25">
      <c r="A22" s="19" t="s">
        <v>40</v>
      </c>
      <c r="B22" s="19" t="s">
        <v>41</v>
      </c>
      <c r="C22" s="19" t="s">
        <v>15</v>
      </c>
      <c r="D22" s="20">
        <f>D16+D10+D9</f>
        <v>-51901.054179428545</v>
      </c>
      <c r="E22" s="23" t="s">
        <v>209</v>
      </c>
    </row>
    <row r="23" spans="1:22" x14ac:dyDescent="0.25">
      <c r="A23" s="19" t="s">
        <v>42</v>
      </c>
      <c r="B23" s="19" t="s">
        <v>43</v>
      </c>
      <c r="C23" s="19" t="s">
        <v>15</v>
      </c>
      <c r="D23" s="20">
        <f>'[3]2018 непоср.'!$I$40</f>
        <v>0</v>
      </c>
      <c r="E23" s="23" t="s">
        <v>209</v>
      </c>
    </row>
    <row r="24" spans="1:22" x14ac:dyDescent="0.25">
      <c r="A24" s="19" t="s">
        <v>44</v>
      </c>
      <c r="B24" s="19" t="s">
        <v>45</v>
      </c>
      <c r="C24" s="19" t="s">
        <v>15</v>
      </c>
      <c r="D24" s="20">
        <f>D22-D231</f>
        <v>-129356.91338102854</v>
      </c>
      <c r="E24" s="23" t="s">
        <v>209</v>
      </c>
    </row>
    <row r="25" spans="1:22" x14ac:dyDescent="0.25">
      <c r="A25" s="19" t="s">
        <v>46</v>
      </c>
      <c r="B25" s="19" t="s">
        <v>47</v>
      </c>
      <c r="C25" s="19" t="s">
        <v>15</v>
      </c>
      <c r="D25" s="20">
        <v>0</v>
      </c>
      <c r="E25" s="23" t="s">
        <v>209</v>
      </c>
    </row>
    <row r="26" spans="1:22" ht="35.25" customHeight="1" x14ac:dyDescent="0.25">
      <c r="A26" s="26" t="s">
        <v>48</v>
      </c>
      <c r="B26" s="26"/>
      <c r="C26" s="26"/>
      <c r="D26" s="26"/>
    </row>
    <row r="27" spans="1:22" s="5" customFormat="1" ht="31.5" x14ac:dyDescent="0.25">
      <c r="A27" s="22" t="s">
        <v>49</v>
      </c>
      <c r="B27" s="3" t="s">
        <v>50</v>
      </c>
      <c r="C27" s="3" t="s">
        <v>7</v>
      </c>
      <c r="D27" s="3" t="s">
        <v>51</v>
      </c>
      <c r="E27" s="2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5616.2170800000004</v>
      </c>
      <c r="E28" s="15">
        <v>5616.2170800000004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3" t="s">
        <v>209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11.0381625</v>
      </c>
    </row>
    <row r="33" spans="1:22" s="5" customFormat="1" ht="31.5" x14ac:dyDescent="0.25">
      <c r="A33" s="22" t="s">
        <v>64</v>
      </c>
      <c r="B33" s="3" t="s">
        <v>50</v>
      </c>
      <c r="C33" s="3" t="s">
        <v>7</v>
      </c>
      <c r="D33" s="3" t="s">
        <v>65</v>
      </c>
      <c r="E33" s="23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349.9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23">
        <v>27.48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5.4009433962264153E-2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23">
        <v>78.459999999999994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0.15420597484276727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23">
        <v>144.44999999999999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0.28390330188679241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23">
        <v>55.65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0.109375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23">
        <v>43.86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8.6202830188679247E-2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23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22" t="s">
        <v>103</v>
      </c>
      <c r="B59" s="3" t="s">
        <v>50</v>
      </c>
      <c r="C59" s="3" t="s">
        <v>7</v>
      </c>
      <c r="D59" s="3" t="s">
        <v>104</v>
      </c>
      <c r="E59" s="2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4949.8862400000007</v>
      </c>
      <c r="E60" s="15">
        <v>4949.8862400000007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3" t="s">
        <v>209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9.728550000000002</v>
      </c>
    </row>
    <row r="65" spans="1:22" s="5" customFormat="1" ht="27.75" customHeight="1" x14ac:dyDescent="0.25">
      <c r="A65" s="22" t="s">
        <v>211</v>
      </c>
      <c r="B65" s="3" t="s">
        <v>50</v>
      </c>
      <c r="C65" s="3" t="s">
        <v>7</v>
      </c>
      <c r="D65" s="3" t="s">
        <v>114</v>
      </c>
      <c r="E65" s="2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212</v>
      </c>
      <c r="B66" s="1" t="s">
        <v>53</v>
      </c>
      <c r="C66" s="1" t="s">
        <v>15</v>
      </c>
      <c r="D66" s="7">
        <f>E66</f>
        <v>7723.5840000000007</v>
      </c>
      <c r="E66" s="23">
        <v>7723.5840000000007</v>
      </c>
    </row>
    <row r="67" spans="1:22" ht="31.5" x14ac:dyDescent="0.25">
      <c r="A67" s="6" t="s">
        <v>213</v>
      </c>
      <c r="B67" s="1" t="s">
        <v>55</v>
      </c>
      <c r="C67" s="1" t="s">
        <v>7</v>
      </c>
      <c r="D67" s="1" t="s">
        <v>116</v>
      </c>
    </row>
    <row r="68" spans="1:22" x14ac:dyDescent="0.25">
      <c r="A68" s="6" t="s">
        <v>214</v>
      </c>
      <c r="B68" s="1" t="s">
        <v>58</v>
      </c>
      <c r="C68" s="1" t="s">
        <v>7</v>
      </c>
      <c r="D68" s="1" t="s">
        <v>109</v>
      </c>
      <c r="E68" s="23" t="s">
        <v>209</v>
      </c>
    </row>
    <row r="69" spans="1:22" x14ac:dyDescent="0.25">
      <c r="A69" s="6" t="s">
        <v>215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216</v>
      </c>
      <c r="B70" s="1" t="s">
        <v>63</v>
      </c>
      <c r="C70" s="1" t="s">
        <v>15</v>
      </c>
      <c r="D70" s="8">
        <f>E66/E2</f>
        <v>15.180000000000001</v>
      </c>
    </row>
    <row r="71" spans="1:22" s="5" customFormat="1" ht="31.5" x14ac:dyDescent="0.25">
      <c r="A71" s="22" t="s">
        <v>217</v>
      </c>
      <c r="B71" s="3" t="s">
        <v>50</v>
      </c>
      <c r="C71" s="3" t="s">
        <v>7</v>
      </c>
      <c r="D71" s="3" t="s">
        <v>118</v>
      </c>
      <c r="E71" s="23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218</v>
      </c>
      <c r="B72" s="1" t="s">
        <v>53</v>
      </c>
      <c r="C72" s="1" t="s">
        <v>15</v>
      </c>
      <c r="D72" s="7">
        <f>E73</f>
        <v>3729</v>
      </c>
    </row>
    <row r="73" spans="1:22" ht="31.5" x14ac:dyDescent="0.25">
      <c r="A73" s="6" t="s">
        <v>219</v>
      </c>
      <c r="B73" s="1" t="s">
        <v>55</v>
      </c>
      <c r="C73" s="1" t="s">
        <v>7</v>
      </c>
      <c r="D73" s="1" t="s">
        <v>118</v>
      </c>
      <c r="E73" s="16">
        <v>3729</v>
      </c>
    </row>
    <row r="74" spans="1:22" x14ac:dyDescent="0.25">
      <c r="A74" s="6" t="s">
        <v>220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221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222</v>
      </c>
      <c r="B76" s="1" t="s">
        <v>63</v>
      </c>
      <c r="C76" s="1" t="s">
        <v>15</v>
      </c>
      <c r="D76" s="8">
        <f>D72/E2</f>
        <v>7.3290094339622636</v>
      </c>
    </row>
    <row r="77" spans="1:22" s="5" customFormat="1" ht="31.5" x14ac:dyDescent="0.25">
      <c r="A77" s="22" t="s">
        <v>223</v>
      </c>
      <c r="B77" s="3" t="s">
        <v>50</v>
      </c>
      <c r="C77" s="3" t="s">
        <v>7</v>
      </c>
      <c r="D77" s="3" t="s">
        <v>120</v>
      </c>
      <c r="E77" s="16">
        <v>3346.67</v>
      </c>
      <c r="F77" s="4">
        <v>12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224</v>
      </c>
      <c r="B78" s="1" t="s">
        <v>53</v>
      </c>
      <c r="C78" s="1" t="s">
        <v>15</v>
      </c>
      <c r="D78" s="1">
        <f>E77</f>
        <v>3346.67</v>
      </c>
    </row>
    <row r="79" spans="1:22" ht="31.5" x14ac:dyDescent="0.25">
      <c r="A79" s="6" t="s">
        <v>225</v>
      </c>
      <c r="B79" s="1" t="s">
        <v>55</v>
      </c>
      <c r="C79" s="1" t="s">
        <v>7</v>
      </c>
      <c r="D79" s="1" t="s">
        <v>120</v>
      </c>
    </row>
    <row r="80" spans="1:22" x14ac:dyDescent="0.25">
      <c r="A80" s="6" t="s">
        <v>226</v>
      </c>
      <c r="B80" s="1" t="s">
        <v>58</v>
      </c>
      <c r="C80" s="1" t="s">
        <v>7</v>
      </c>
      <c r="D80" s="1" t="s">
        <v>121</v>
      </c>
    </row>
    <row r="81" spans="1:22" x14ac:dyDescent="0.25">
      <c r="A81" s="6" t="s">
        <v>227</v>
      </c>
      <c r="B81" s="1" t="s">
        <v>3</v>
      </c>
      <c r="C81" s="1" t="s">
        <v>7</v>
      </c>
      <c r="D81" s="1" t="s">
        <v>122</v>
      </c>
    </row>
    <row r="82" spans="1:22" x14ac:dyDescent="0.25">
      <c r="A82" s="6" t="s">
        <v>228</v>
      </c>
      <c r="B82" s="1" t="s">
        <v>63</v>
      </c>
      <c r="C82" s="1" t="s">
        <v>15</v>
      </c>
      <c r="D82" s="8">
        <f>E77/F77</f>
        <v>278.88916666666665</v>
      </c>
    </row>
    <row r="83" spans="1:22" s="5" customFormat="1" ht="47.25" x14ac:dyDescent="0.25">
      <c r="A83" s="22" t="s">
        <v>113</v>
      </c>
      <c r="B83" s="3" t="s">
        <v>50</v>
      </c>
      <c r="C83" s="3" t="s">
        <v>7</v>
      </c>
      <c r="D83" s="3" t="s">
        <v>124</v>
      </c>
      <c r="E83" s="23"/>
      <c r="F83" s="1" t="s">
        <v>125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1">
        <f>E85+E89</f>
        <v>40.090000000000003</v>
      </c>
      <c r="F84" s="1">
        <v>51.4</v>
      </c>
    </row>
    <row r="85" spans="1:22" ht="31.5" x14ac:dyDescent="0.25">
      <c r="A85" s="6" t="s">
        <v>229</v>
      </c>
      <c r="B85" s="1" t="s">
        <v>55</v>
      </c>
      <c r="C85" s="1" t="s">
        <v>7</v>
      </c>
      <c r="D85" s="1" t="s">
        <v>126</v>
      </c>
      <c r="E85" s="23">
        <v>0</v>
      </c>
      <c r="F85" s="27"/>
    </row>
    <row r="86" spans="1:22" x14ac:dyDescent="0.25">
      <c r="A86" s="6" t="s">
        <v>230</v>
      </c>
      <c r="B86" s="1" t="s">
        <v>58</v>
      </c>
      <c r="C86" s="1" t="s">
        <v>7</v>
      </c>
      <c r="D86" s="1" t="s">
        <v>112</v>
      </c>
      <c r="F86" s="27"/>
    </row>
    <row r="87" spans="1:22" x14ac:dyDescent="0.25">
      <c r="A87" s="6" t="s">
        <v>231</v>
      </c>
      <c r="B87" s="1" t="s">
        <v>3</v>
      </c>
      <c r="C87" s="1" t="s">
        <v>7</v>
      </c>
      <c r="D87" s="1" t="s">
        <v>127</v>
      </c>
    </row>
    <row r="88" spans="1:22" ht="31.5" x14ac:dyDescent="0.25">
      <c r="A88" s="6" t="s">
        <v>232</v>
      </c>
      <c r="B88" s="1" t="s">
        <v>63</v>
      </c>
      <c r="C88" s="1" t="s">
        <v>15</v>
      </c>
      <c r="D88" s="8">
        <v>0</v>
      </c>
      <c r="F88" s="1" t="s">
        <v>125</v>
      </c>
    </row>
    <row r="89" spans="1:22" ht="31.5" x14ac:dyDescent="0.25">
      <c r="A89" s="6" t="s">
        <v>233</v>
      </c>
      <c r="B89" s="1" t="s">
        <v>55</v>
      </c>
      <c r="C89" s="1" t="s">
        <v>7</v>
      </c>
      <c r="D89" s="1" t="s">
        <v>128</v>
      </c>
      <c r="E89" s="15">
        <v>40.090000000000003</v>
      </c>
      <c r="F89" s="1">
        <f>F84</f>
        <v>51.4</v>
      </c>
    </row>
    <row r="90" spans="1:22" x14ac:dyDescent="0.25">
      <c r="A90" s="6" t="s">
        <v>234</v>
      </c>
      <c r="B90" s="1" t="s">
        <v>58</v>
      </c>
      <c r="C90" s="1" t="s">
        <v>7</v>
      </c>
      <c r="D90" s="1" t="s">
        <v>129</v>
      </c>
    </row>
    <row r="91" spans="1:22" x14ac:dyDescent="0.25">
      <c r="A91" s="6" t="s">
        <v>235</v>
      </c>
      <c r="B91" s="1" t="s">
        <v>3</v>
      </c>
      <c r="C91" s="1" t="s">
        <v>7</v>
      </c>
      <c r="D91" s="1" t="s">
        <v>127</v>
      </c>
    </row>
    <row r="92" spans="1:22" x14ac:dyDescent="0.25">
      <c r="A92" s="6" t="s">
        <v>236</v>
      </c>
      <c r="B92" s="1" t="s">
        <v>63</v>
      </c>
      <c r="C92" s="1" t="s">
        <v>15</v>
      </c>
      <c r="D92" s="8">
        <f>E89/F89</f>
        <v>0.77996108949416354</v>
      </c>
    </row>
    <row r="93" spans="1:22" s="5" customFormat="1" ht="63" x14ac:dyDescent="0.25">
      <c r="A93" s="22" t="s">
        <v>117</v>
      </c>
      <c r="B93" s="3" t="s">
        <v>50</v>
      </c>
      <c r="C93" s="3" t="s">
        <v>7</v>
      </c>
      <c r="D93" s="3" t="s">
        <v>130</v>
      </c>
      <c r="E93" s="23"/>
      <c r="F93" s="2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237</v>
      </c>
      <c r="B94" s="1" t="s">
        <v>53</v>
      </c>
      <c r="C94" s="1" t="s">
        <v>15</v>
      </c>
      <c r="D94" s="7">
        <f>E95+E99+E103+E107+E111+E115+E119+E123+E127+E131+E135+E139+E147+E143</f>
        <v>2591.3768</v>
      </c>
    </row>
    <row r="95" spans="1:22" ht="31.5" x14ac:dyDescent="0.25">
      <c r="A95" s="6" t="s">
        <v>238</v>
      </c>
      <c r="B95" s="1" t="s">
        <v>55</v>
      </c>
      <c r="C95" s="1" t="s">
        <v>7</v>
      </c>
      <c r="D95" s="1" t="s">
        <v>131</v>
      </c>
      <c r="E95" s="16">
        <v>3.23</v>
      </c>
    </row>
    <row r="96" spans="1:22" x14ac:dyDescent="0.25">
      <c r="A96" s="6" t="s">
        <v>239</v>
      </c>
      <c r="B96" s="1" t="s">
        <v>58</v>
      </c>
      <c r="C96" s="1" t="s">
        <v>7</v>
      </c>
      <c r="D96" s="1" t="s">
        <v>123</v>
      </c>
    </row>
    <row r="97" spans="1:5" x14ac:dyDescent="0.25">
      <c r="A97" s="6" t="s">
        <v>240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241</v>
      </c>
      <c r="B98" s="1" t="s">
        <v>63</v>
      </c>
      <c r="C98" s="1" t="s">
        <v>15</v>
      </c>
      <c r="D98" s="8">
        <f>E95/E2</f>
        <v>6.3482704402515718E-3</v>
      </c>
    </row>
    <row r="99" spans="1:5" ht="31.5" x14ac:dyDescent="0.25">
      <c r="A99" s="6" t="s">
        <v>242</v>
      </c>
      <c r="B99" s="1" t="s">
        <v>55</v>
      </c>
      <c r="C99" s="1" t="s">
        <v>7</v>
      </c>
      <c r="D99" s="1" t="s">
        <v>132</v>
      </c>
      <c r="E99" s="15">
        <v>606.74</v>
      </c>
    </row>
    <row r="100" spans="1:5" x14ac:dyDescent="0.25">
      <c r="A100" s="6" t="s">
        <v>243</v>
      </c>
      <c r="B100" s="1" t="s">
        <v>58</v>
      </c>
      <c r="C100" s="1" t="s">
        <v>7</v>
      </c>
      <c r="D100" s="1" t="s">
        <v>133</v>
      </c>
    </row>
    <row r="101" spans="1:5" x14ac:dyDescent="0.25">
      <c r="A101" s="6" t="s">
        <v>244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245</v>
      </c>
      <c r="B102" s="1" t="s">
        <v>63</v>
      </c>
      <c r="C102" s="1" t="s">
        <v>15</v>
      </c>
      <c r="D102" s="8">
        <f>E99/E2</f>
        <v>1.19249213836478</v>
      </c>
    </row>
    <row r="103" spans="1:5" ht="31.5" x14ac:dyDescent="0.25">
      <c r="A103" s="6" t="s">
        <v>246</v>
      </c>
      <c r="B103" s="1" t="s">
        <v>55</v>
      </c>
      <c r="C103" s="1" t="s">
        <v>7</v>
      </c>
      <c r="D103" s="1" t="s">
        <v>134</v>
      </c>
      <c r="E103" s="15">
        <v>334.57</v>
      </c>
    </row>
    <row r="104" spans="1:5" x14ac:dyDescent="0.25">
      <c r="A104" s="6" t="s">
        <v>247</v>
      </c>
      <c r="B104" s="1" t="s">
        <v>58</v>
      </c>
      <c r="C104" s="1" t="s">
        <v>7</v>
      </c>
      <c r="D104" s="1" t="s">
        <v>135</v>
      </c>
    </row>
    <row r="105" spans="1:5" x14ac:dyDescent="0.25">
      <c r="A105" s="6" t="s">
        <v>248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249</v>
      </c>
      <c r="B106" s="1" t="s">
        <v>63</v>
      </c>
      <c r="C106" s="1" t="s">
        <v>15</v>
      </c>
      <c r="D106" s="8">
        <f>E103/E2</f>
        <v>0.65756682389937104</v>
      </c>
    </row>
    <row r="107" spans="1:5" ht="31.5" x14ac:dyDescent="0.25">
      <c r="A107" s="6" t="s">
        <v>250</v>
      </c>
      <c r="B107" s="1" t="s">
        <v>55</v>
      </c>
      <c r="C107" s="1" t="s">
        <v>7</v>
      </c>
      <c r="D107" s="1" t="s">
        <v>136</v>
      </c>
      <c r="E107" s="23">
        <v>0</v>
      </c>
    </row>
    <row r="108" spans="1:5" x14ac:dyDescent="0.25">
      <c r="A108" s="6" t="s">
        <v>251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252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253</v>
      </c>
      <c r="B110" s="1" t="s">
        <v>63</v>
      </c>
      <c r="C110" s="1" t="s">
        <v>15</v>
      </c>
      <c r="D110" s="8">
        <f>E107/E2</f>
        <v>0</v>
      </c>
    </row>
    <row r="111" spans="1:5" ht="47.25" x14ac:dyDescent="0.25">
      <c r="A111" s="6" t="s">
        <v>254</v>
      </c>
      <c r="B111" s="1" t="s">
        <v>55</v>
      </c>
      <c r="C111" s="1" t="s">
        <v>7</v>
      </c>
      <c r="D111" s="1" t="s">
        <v>137</v>
      </c>
      <c r="E111" s="16">
        <v>0</v>
      </c>
    </row>
    <row r="112" spans="1:5" x14ac:dyDescent="0.25">
      <c r="A112" s="6" t="s">
        <v>255</v>
      </c>
      <c r="B112" s="1" t="s">
        <v>58</v>
      </c>
      <c r="C112" s="1" t="s">
        <v>7</v>
      </c>
      <c r="D112" s="1" t="s">
        <v>138</v>
      </c>
    </row>
    <row r="113" spans="1:5" x14ac:dyDescent="0.25">
      <c r="A113" s="6" t="s">
        <v>256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257</v>
      </c>
      <c r="B114" s="1" t="s">
        <v>63</v>
      </c>
      <c r="C114" s="1" t="s">
        <v>15</v>
      </c>
      <c r="D114" s="8">
        <f>E111/E2</f>
        <v>0</v>
      </c>
    </row>
    <row r="115" spans="1:5" ht="31.5" x14ac:dyDescent="0.25">
      <c r="A115" s="6" t="s">
        <v>258</v>
      </c>
      <c r="B115" s="1" t="s">
        <v>55</v>
      </c>
      <c r="C115" s="1" t="s">
        <v>7</v>
      </c>
      <c r="D115" s="1" t="s">
        <v>139</v>
      </c>
      <c r="E115" s="23">
        <v>866.49</v>
      </c>
    </row>
    <row r="116" spans="1:5" x14ac:dyDescent="0.25">
      <c r="A116" s="6" t="s">
        <v>259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260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261</v>
      </c>
      <c r="B118" s="1" t="s">
        <v>63</v>
      </c>
      <c r="C118" s="1" t="s">
        <v>15</v>
      </c>
      <c r="D118" s="8">
        <f>E115/E2</f>
        <v>1.7030070754716982</v>
      </c>
    </row>
    <row r="119" spans="1:5" ht="31.5" x14ac:dyDescent="0.25">
      <c r="A119" s="6" t="s">
        <v>262</v>
      </c>
      <c r="B119" s="1" t="s">
        <v>55</v>
      </c>
      <c r="C119" s="1" t="s">
        <v>7</v>
      </c>
      <c r="D119" s="1" t="s">
        <v>140</v>
      </c>
      <c r="E119" s="15">
        <v>125.67</v>
      </c>
    </row>
    <row r="120" spans="1:5" x14ac:dyDescent="0.25">
      <c r="A120" s="6" t="s">
        <v>263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264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265</v>
      </c>
      <c r="B122" s="1" t="s">
        <v>63</v>
      </c>
      <c r="C122" s="1" t="s">
        <v>15</v>
      </c>
      <c r="D122" s="8">
        <f>E119/E2</f>
        <v>0.24699292452830188</v>
      </c>
    </row>
    <row r="123" spans="1:5" ht="31.5" x14ac:dyDescent="0.25">
      <c r="A123" s="6" t="s">
        <v>266</v>
      </c>
      <c r="B123" s="1" t="s">
        <v>55</v>
      </c>
      <c r="C123" s="1" t="s">
        <v>7</v>
      </c>
      <c r="D123" s="1" t="s">
        <v>141</v>
      </c>
      <c r="E123" s="15">
        <v>91.79</v>
      </c>
    </row>
    <row r="124" spans="1:5" x14ac:dyDescent="0.25">
      <c r="A124" s="6" t="s">
        <v>267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268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269</v>
      </c>
      <c r="B126" s="1" t="s">
        <v>63</v>
      </c>
      <c r="C126" s="1" t="s">
        <v>15</v>
      </c>
      <c r="D126" s="8">
        <f>E123/E2</f>
        <v>0.1804048742138365</v>
      </c>
    </row>
    <row r="127" spans="1:5" ht="31.5" x14ac:dyDescent="0.25">
      <c r="A127" s="6" t="s">
        <v>270</v>
      </c>
      <c r="B127" s="1" t="s">
        <v>55</v>
      </c>
      <c r="C127" s="1" t="s">
        <v>7</v>
      </c>
      <c r="D127" s="1" t="s">
        <v>142</v>
      </c>
      <c r="E127" s="15">
        <v>347.41</v>
      </c>
    </row>
    <row r="128" spans="1:5" x14ac:dyDescent="0.25">
      <c r="A128" s="6" t="s">
        <v>271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272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273</v>
      </c>
      <c r="B130" s="1" t="s">
        <v>63</v>
      </c>
      <c r="C130" s="1" t="s">
        <v>15</v>
      </c>
      <c r="D130" s="8">
        <f>E127/E2</f>
        <v>0.68280267295597485</v>
      </c>
    </row>
    <row r="131" spans="1:6" ht="31.5" x14ac:dyDescent="0.25">
      <c r="A131" s="6" t="s">
        <v>274</v>
      </c>
      <c r="B131" s="1" t="s">
        <v>55</v>
      </c>
      <c r="C131" s="1" t="s">
        <v>7</v>
      </c>
      <c r="D131" s="8" t="s">
        <v>143</v>
      </c>
      <c r="E131" s="23">
        <v>0</v>
      </c>
    </row>
    <row r="132" spans="1:6" x14ac:dyDescent="0.25">
      <c r="A132" s="6" t="s">
        <v>275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276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277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278</v>
      </c>
      <c r="B135" s="1" t="s">
        <v>55</v>
      </c>
      <c r="C135" s="1" t="s">
        <v>7</v>
      </c>
      <c r="D135" s="8" t="s">
        <v>144</v>
      </c>
      <c r="E135" s="23">
        <v>0</v>
      </c>
    </row>
    <row r="136" spans="1:6" x14ac:dyDescent="0.25">
      <c r="A136" s="6" t="s">
        <v>279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280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281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282</v>
      </c>
      <c r="B139" s="1" t="s">
        <v>55</v>
      </c>
      <c r="C139" s="1" t="s">
        <v>7</v>
      </c>
      <c r="D139" s="8" t="s">
        <v>145</v>
      </c>
      <c r="E139" s="23">
        <v>0</v>
      </c>
    </row>
    <row r="140" spans="1:6" x14ac:dyDescent="0.25">
      <c r="A140" s="6" t="s">
        <v>283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284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285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 t="s">
        <v>286</v>
      </c>
      <c r="B143" s="1" t="s">
        <v>55</v>
      </c>
      <c r="C143" s="1" t="s">
        <v>7</v>
      </c>
      <c r="D143" s="8" t="s">
        <v>208</v>
      </c>
      <c r="E143" s="23">
        <v>215.4768</v>
      </c>
      <c r="F143" s="10"/>
    </row>
    <row r="144" spans="1:6" x14ac:dyDescent="0.25">
      <c r="A144" s="6" t="s">
        <v>287</v>
      </c>
      <c r="B144" s="1" t="s">
        <v>58</v>
      </c>
      <c r="C144" s="1" t="s">
        <v>7</v>
      </c>
      <c r="D144" s="8" t="s">
        <v>112</v>
      </c>
    </row>
    <row r="145" spans="1:7" x14ac:dyDescent="0.25">
      <c r="A145" s="6" t="s">
        <v>288</v>
      </c>
      <c r="B145" s="1" t="s">
        <v>3</v>
      </c>
      <c r="C145" s="1" t="s">
        <v>7</v>
      </c>
      <c r="D145" s="8" t="s">
        <v>61</v>
      </c>
    </row>
    <row r="146" spans="1:7" x14ac:dyDescent="0.25">
      <c r="A146" s="6" t="s">
        <v>289</v>
      </c>
      <c r="B146" s="1" t="s">
        <v>63</v>
      </c>
      <c r="C146" s="1" t="s">
        <v>15</v>
      </c>
      <c r="D146" s="8">
        <f>E143/E2</f>
        <v>0.42349999999999999</v>
      </c>
      <c r="F146" s="10"/>
    </row>
    <row r="147" spans="1:7" ht="31.5" x14ac:dyDescent="0.25">
      <c r="A147" s="6" t="s">
        <v>290</v>
      </c>
      <c r="B147" s="1" t="s">
        <v>55</v>
      </c>
      <c r="C147" s="1" t="s">
        <v>7</v>
      </c>
      <c r="D147" s="1" t="s">
        <v>146</v>
      </c>
      <c r="E147" s="15">
        <v>0</v>
      </c>
      <c r="F147" s="11"/>
      <c r="G147" s="12"/>
    </row>
    <row r="148" spans="1:7" x14ac:dyDescent="0.25">
      <c r="A148" s="6" t="s">
        <v>291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292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293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22" t="s">
        <v>119</v>
      </c>
      <c r="B151" s="3" t="s">
        <v>50</v>
      </c>
      <c r="C151" s="3" t="s">
        <v>7</v>
      </c>
      <c r="D151" s="3" t="s">
        <v>147</v>
      </c>
    </row>
    <row r="152" spans="1:7" x14ac:dyDescent="0.25">
      <c r="A152" s="6" t="s">
        <v>294</v>
      </c>
      <c r="B152" s="1" t="s">
        <v>53</v>
      </c>
      <c r="C152" s="1" t="s">
        <v>15</v>
      </c>
      <c r="D152" s="7">
        <f>E153+E157+E161+E165+E169+E173+E177+E181+E185</f>
        <v>19843.095081599997</v>
      </c>
    </row>
    <row r="153" spans="1:7" ht="31.5" x14ac:dyDescent="0.25">
      <c r="A153" s="6" t="s">
        <v>295</v>
      </c>
      <c r="B153" s="1" t="s">
        <v>55</v>
      </c>
      <c r="C153" s="1" t="s">
        <v>7</v>
      </c>
      <c r="D153" s="1" t="s">
        <v>148</v>
      </c>
      <c r="E153" s="23">
        <f>'[4]гук(2016)'!$FZ$39*12*'[4]гук(2016)'!$FZ$4</f>
        <v>1984.8450816</v>
      </c>
    </row>
    <row r="154" spans="1:7" x14ac:dyDescent="0.25">
      <c r="A154" s="6" t="s">
        <v>296</v>
      </c>
      <c r="B154" s="1" t="s">
        <v>58</v>
      </c>
      <c r="C154" s="1" t="s">
        <v>7</v>
      </c>
      <c r="D154" s="1" t="s">
        <v>149</v>
      </c>
    </row>
    <row r="155" spans="1:7" x14ac:dyDescent="0.25">
      <c r="A155" s="6" t="s">
        <v>297</v>
      </c>
      <c r="B155" s="1" t="s">
        <v>3</v>
      </c>
      <c r="C155" s="1" t="s">
        <v>7</v>
      </c>
      <c r="D155" s="1" t="s">
        <v>122</v>
      </c>
    </row>
    <row r="156" spans="1:7" x14ac:dyDescent="0.25">
      <c r="A156" s="6" t="s">
        <v>298</v>
      </c>
      <c r="B156" s="1" t="s">
        <v>63</v>
      </c>
      <c r="C156" s="1" t="s">
        <v>15</v>
      </c>
      <c r="D156" s="8">
        <f>E153/E2</f>
        <v>3.9010319999999998</v>
      </c>
    </row>
    <row r="157" spans="1:7" ht="31.5" x14ac:dyDescent="0.25">
      <c r="A157" s="6" t="s">
        <v>299</v>
      </c>
      <c r="B157" s="1" t="s">
        <v>55</v>
      </c>
      <c r="C157" s="1" t="s">
        <v>7</v>
      </c>
      <c r="D157" s="1" t="s">
        <v>150</v>
      </c>
      <c r="E157" s="23">
        <v>130.71</v>
      </c>
    </row>
    <row r="158" spans="1:7" x14ac:dyDescent="0.25">
      <c r="A158" s="6" t="s">
        <v>300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301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302</v>
      </c>
      <c r="B160" s="1" t="s">
        <v>63</v>
      </c>
      <c r="C160" s="1" t="s">
        <v>15</v>
      </c>
      <c r="D160" s="8">
        <f>E157/E2</f>
        <v>0.25689858490566037</v>
      </c>
    </row>
    <row r="161" spans="1:5" ht="31.5" x14ac:dyDescent="0.25">
      <c r="A161" s="6" t="s">
        <v>303</v>
      </c>
      <c r="B161" s="1" t="s">
        <v>55</v>
      </c>
      <c r="C161" s="1" t="s">
        <v>7</v>
      </c>
      <c r="D161" s="1" t="s">
        <v>151</v>
      </c>
      <c r="E161" s="23">
        <v>0</v>
      </c>
    </row>
    <row r="162" spans="1:5" x14ac:dyDescent="0.25">
      <c r="A162" s="6" t="s">
        <v>304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305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306</v>
      </c>
      <c r="B164" s="1" t="s">
        <v>63</v>
      </c>
      <c r="C164" s="1" t="s">
        <v>15</v>
      </c>
      <c r="D164" s="8">
        <f>E161/E2</f>
        <v>0</v>
      </c>
    </row>
    <row r="165" spans="1:5" ht="31.5" x14ac:dyDescent="0.25">
      <c r="A165" s="6" t="s">
        <v>307</v>
      </c>
      <c r="B165" s="1" t="s">
        <v>55</v>
      </c>
      <c r="C165" s="1" t="s">
        <v>7</v>
      </c>
      <c r="D165" s="1" t="s">
        <v>152</v>
      </c>
      <c r="E165" s="23">
        <v>816.45</v>
      </c>
    </row>
    <row r="166" spans="1:5" x14ac:dyDescent="0.25">
      <c r="A166" s="6" t="s">
        <v>308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309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310</v>
      </c>
      <c r="B168" s="1" t="s">
        <v>63</v>
      </c>
      <c r="C168" s="1" t="s">
        <v>15</v>
      </c>
      <c r="D168" s="8">
        <f>E165/E2</f>
        <v>1.6046580188679245</v>
      </c>
    </row>
    <row r="169" spans="1:5" ht="31.5" x14ac:dyDescent="0.25">
      <c r="A169" s="6" t="s">
        <v>311</v>
      </c>
      <c r="B169" s="1" t="s">
        <v>55</v>
      </c>
      <c r="C169" s="1" t="s">
        <v>7</v>
      </c>
      <c r="D169" s="1" t="s">
        <v>153</v>
      </c>
      <c r="E169" s="23">
        <v>882.06</v>
      </c>
    </row>
    <row r="170" spans="1:5" x14ac:dyDescent="0.25">
      <c r="A170" s="6" t="s">
        <v>312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313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314</v>
      </c>
      <c r="B172" s="1" t="s">
        <v>63</v>
      </c>
      <c r="C172" s="1" t="s">
        <v>15</v>
      </c>
      <c r="D172" s="8">
        <f>E169/E2</f>
        <v>1.7336084905660376</v>
      </c>
    </row>
    <row r="173" spans="1:5" ht="31.5" x14ac:dyDescent="0.25">
      <c r="A173" s="6" t="s">
        <v>315</v>
      </c>
      <c r="B173" s="1" t="s">
        <v>55</v>
      </c>
      <c r="C173" s="1" t="s">
        <v>7</v>
      </c>
      <c r="D173" s="1" t="s">
        <v>154</v>
      </c>
      <c r="E173" s="23">
        <v>0</v>
      </c>
    </row>
    <row r="174" spans="1:5" x14ac:dyDescent="0.25">
      <c r="A174" s="6" t="s">
        <v>316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317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318</v>
      </c>
      <c r="B176" s="1" t="s">
        <v>63</v>
      </c>
      <c r="C176" s="1" t="s">
        <v>15</v>
      </c>
      <c r="D176" s="8">
        <f>E173/E2</f>
        <v>0</v>
      </c>
    </row>
    <row r="177" spans="1:6" ht="31.5" x14ac:dyDescent="0.25">
      <c r="A177" s="6" t="s">
        <v>319</v>
      </c>
      <c r="B177" s="1" t="s">
        <v>55</v>
      </c>
      <c r="C177" s="1" t="s">
        <v>7</v>
      </c>
      <c r="D177" s="1" t="s">
        <v>155</v>
      </c>
      <c r="E177" s="23">
        <v>6079.4</v>
      </c>
      <c r="F177" s="23" t="s">
        <v>156</v>
      </c>
    </row>
    <row r="178" spans="1:6" x14ac:dyDescent="0.25">
      <c r="A178" s="6" t="s">
        <v>320</v>
      </c>
      <c r="B178" s="1" t="s">
        <v>58</v>
      </c>
      <c r="C178" s="1" t="s">
        <v>7</v>
      </c>
      <c r="D178" s="1" t="s">
        <v>112</v>
      </c>
      <c r="F178" s="23" t="s">
        <v>61</v>
      </c>
    </row>
    <row r="179" spans="1:6" x14ac:dyDescent="0.25">
      <c r="A179" s="6" t="s">
        <v>321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322</v>
      </c>
      <c r="B180" s="1" t="s">
        <v>63</v>
      </c>
      <c r="C180" s="1" t="s">
        <v>15</v>
      </c>
      <c r="D180" s="8">
        <f>E177/E2</f>
        <v>11.948506289308176</v>
      </c>
    </row>
    <row r="181" spans="1:6" ht="31.5" x14ac:dyDescent="0.25">
      <c r="A181" s="6" t="s">
        <v>323</v>
      </c>
      <c r="B181" s="1" t="s">
        <v>55</v>
      </c>
      <c r="C181" s="1" t="s">
        <v>7</v>
      </c>
      <c r="D181" s="1" t="s">
        <v>157</v>
      </c>
      <c r="E181" s="23">
        <v>9949.6299999999992</v>
      </c>
    </row>
    <row r="182" spans="1:6" x14ac:dyDescent="0.25">
      <c r="A182" s="6" t="s">
        <v>324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325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326</v>
      </c>
      <c r="B184" s="1" t="s">
        <v>63</v>
      </c>
      <c r="C184" s="1" t="s">
        <v>15</v>
      </c>
      <c r="D184" s="8">
        <f>E181/E2</f>
        <v>19.555090408805029</v>
      </c>
    </row>
    <row r="185" spans="1:6" ht="31.5" x14ac:dyDescent="0.25">
      <c r="A185" s="6" t="s">
        <v>327</v>
      </c>
      <c r="B185" s="1" t="s">
        <v>55</v>
      </c>
      <c r="C185" s="1" t="s">
        <v>7</v>
      </c>
      <c r="D185" s="8" t="s">
        <v>158</v>
      </c>
      <c r="E185" s="23">
        <v>0</v>
      </c>
    </row>
    <row r="186" spans="1:6" x14ac:dyDescent="0.25">
      <c r="A186" s="6" t="s">
        <v>328</v>
      </c>
      <c r="B186" s="1" t="s">
        <v>58</v>
      </c>
      <c r="C186" s="1" t="s">
        <v>7</v>
      </c>
      <c r="D186" s="8" t="s">
        <v>112</v>
      </c>
    </row>
    <row r="187" spans="1:6" x14ac:dyDescent="0.25">
      <c r="A187" s="6" t="s">
        <v>329</v>
      </c>
      <c r="B187" s="1" t="s">
        <v>3</v>
      </c>
      <c r="C187" s="1" t="s">
        <v>7</v>
      </c>
      <c r="D187" s="8" t="s">
        <v>61</v>
      </c>
    </row>
    <row r="188" spans="1:6" x14ac:dyDescent="0.25">
      <c r="A188" s="6" t="s">
        <v>330</v>
      </c>
      <c r="B188" s="1" t="s">
        <v>63</v>
      </c>
      <c r="C188" s="1" t="s">
        <v>15</v>
      </c>
      <c r="D188" s="8">
        <f>E185/E2</f>
        <v>0</v>
      </c>
    </row>
    <row r="189" spans="1:6" ht="47.25" x14ac:dyDescent="0.25">
      <c r="A189" s="22" t="s">
        <v>331</v>
      </c>
      <c r="B189" s="3" t="s">
        <v>50</v>
      </c>
      <c r="C189" s="3" t="s">
        <v>7</v>
      </c>
      <c r="D189" s="3" t="s">
        <v>159</v>
      </c>
    </row>
    <row r="190" spans="1:6" ht="18.75" x14ac:dyDescent="0.25">
      <c r="A190" s="6" t="s">
        <v>332</v>
      </c>
      <c r="B190" s="1" t="s">
        <v>53</v>
      </c>
      <c r="C190" s="1" t="s">
        <v>15</v>
      </c>
      <c r="D190" s="1">
        <f>E191+E195+E199+E203+E207+E211+E215+E219+E223+E227</f>
        <v>29266.04</v>
      </c>
      <c r="F190" s="13"/>
    </row>
    <row r="191" spans="1:6" ht="31.5" x14ac:dyDescent="0.25">
      <c r="A191" s="6" t="s">
        <v>333</v>
      </c>
      <c r="B191" s="1" t="s">
        <v>55</v>
      </c>
      <c r="C191" s="1" t="s">
        <v>7</v>
      </c>
      <c r="D191" s="1" t="s">
        <v>160</v>
      </c>
      <c r="E191" s="23">
        <v>0</v>
      </c>
    </row>
    <row r="192" spans="1:6" x14ac:dyDescent="0.25">
      <c r="A192" s="6" t="s">
        <v>334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335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336</v>
      </c>
      <c r="B194" s="1" t="s">
        <v>63</v>
      </c>
      <c r="C194" s="1" t="s">
        <v>15</v>
      </c>
      <c r="D194" s="1">
        <v>0</v>
      </c>
    </row>
    <row r="195" spans="1:5" ht="31.5" x14ac:dyDescent="0.25">
      <c r="A195" s="6" t="s">
        <v>337</v>
      </c>
      <c r="B195" s="1" t="s">
        <v>55</v>
      </c>
      <c r="C195" s="1" t="s">
        <v>7</v>
      </c>
      <c r="D195" s="1" t="s">
        <v>161</v>
      </c>
      <c r="E195" s="23">
        <v>0</v>
      </c>
    </row>
    <row r="196" spans="1:5" x14ac:dyDescent="0.25">
      <c r="A196" s="6" t="s">
        <v>338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339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340</v>
      </c>
      <c r="B198" s="1" t="s">
        <v>63</v>
      </c>
      <c r="C198" s="1" t="s">
        <v>15</v>
      </c>
      <c r="D198" s="8">
        <f>E195/E2</f>
        <v>0</v>
      </c>
    </row>
    <row r="199" spans="1:5" ht="31.5" x14ac:dyDescent="0.25">
      <c r="A199" s="6" t="s">
        <v>341</v>
      </c>
      <c r="B199" s="1" t="s">
        <v>55</v>
      </c>
      <c r="C199" s="1" t="s">
        <v>7</v>
      </c>
      <c r="D199" s="1" t="s">
        <v>162</v>
      </c>
      <c r="E199" s="23">
        <v>0</v>
      </c>
    </row>
    <row r="200" spans="1:5" x14ac:dyDescent="0.25">
      <c r="A200" s="6" t="s">
        <v>342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343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344</v>
      </c>
      <c r="B202" s="1" t="s">
        <v>63</v>
      </c>
      <c r="C202" s="1" t="s">
        <v>15</v>
      </c>
      <c r="D202" s="1">
        <v>0</v>
      </c>
    </row>
    <row r="203" spans="1:5" ht="31.5" x14ac:dyDescent="0.25">
      <c r="A203" s="6" t="s">
        <v>345</v>
      </c>
      <c r="B203" s="1" t="s">
        <v>55</v>
      </c>
      <c r="C203" s="1" t="s">
        <v>7</v>
      </c>
      <c r="D203" s="1" t="s">
        <v>163</v>
      </c>
      <c r="E203" s="23">
        <v>0</v>
      </c>
    </row>
    <row r="204" spans="1:5" x14ac:dyDescent="0.25">
      <c r="A204" s="6" t="s">
        <v>346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347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348</v>
      </c>
      <c r="B206" s="1" t="s">
        <v>63</v>
      </c>
      <c r="C206" s="1" t="s">
        <v>15</v>
      </c>
      <c r="D206" s="1">
        <v>0</v>
      </c>
    </row>
    <row r="207" spans="1:5" ht="31.5" x14ac:dyDescent="0.25">
      <c r="A207" s="6" t="s">
        <v>349</v>
      </c>
      <c r="B207" s="1" t="s">
        <v>55</v>
      </c>
      <c r="C207" s="1" t="s">
        <v>7</v>
      </c>
      <c r="D207" s="1" t="s">
        <v>164</v>
      </c>
      <c r="E207" s="23">
        <v>8008.26</v>
      </c>
    </row>
    <row r="208" spans="1:5" x14ac:dyDescent="0.25">
      <c r="A208" s="6" t="s">
        <v>350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351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352</v>
      </c>
      <c r="B210" s="1" t="s">
        <v>63</v>
      </c>
      <c r="C210" s="1" t="s">
        <v>15</v>
      </c>
      <c r="D210" s="8">
        <f>E207/E2</f>
        <v>15.739504716981132</v>
      </c>
    </row>
    <row r="211" spans="1:5" ht="31.5" x14ac:dyDescent="0.25">
      <c r="A211" s="6" t="s">
        <v>353</v>
      </c>
      <c r="B211" s="1" t="s">
        <v>55</v>
      </c>
      <c r="C211" s="1" t="s">
        <v>7</v>
      </c>
      <c r="D211" s="1" t="s">
        <v>165</v>
      </c>
      <c r="E211" s="23">
        <v>21257.78</v>
      </c>
    </row>
    <row r="212" spans="1:5" x14ac:dyDescent="0.25">
      <c r="A212" s="6" t="s">
        <v>354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355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356</v>
      </c>
      <c r="B214" s="1" t="s">
        <v>63</v>
      </c>
      <c r="C214" s="1" t="s">
        <v>15</v>
      </c>
      <c r="D214" s="8">
        <f>E211/E2</f>
        <v>41.780227987421384</v>
      </c>
    </row>
    <row r="215" spans="1:5" ht="31.5" x14ac:dyDescent="0.25">
      <c r="A215" s="6" t="s">
        <v>357</v>
      </c>
      <c r="B215" s="1" t="s">
        <v>55</v>
      </c>
      <c r="C215" s="1" t="s">
        <v>7</v>
      </c>
      <c r="D215" s="1" t="s">
        <v>166</v>
      </c>
      <c r="E215" s="23">
        <v>0</v>
      </c>
    </row>
    <row r="216" spans="1:5" x14ac:dyDescent="0.25">
      <c r="A216" s="6" t="s">
        <v>358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359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360</v>
      </c>
      <c r="B218" s="1" t="s">
        <v>63</v>
      </c>
      <c r="C218" s="1" t="s">
        <v>15</v>
      </c>
      <c r="D218" s="8">
        <f>E215/E2</f>
        <v>0</v>
      </c>
    </row>
    <row r="219" spans="1:5" ht="31.5" x14ac:dyDescent="0.25">
      <c r="A219" s="6" t="s">
        <v>361</v>
      </c>
      <c r="B219" s="1" t="s">
        <v>55</v>
      </c>
      <c r="C219" s="1" t="s">
        <v>7</v>
      </c>
      <c r="D219" s="1" t="s">
        <v>167</v>
      </c>
      <c r="E219" s="23">
        <v>0</v>
      </c>
    </row>
    <row r="220" spans="1:5" x14ac:dyDescent="0.25">
      <c r="A220" s="6" t="s">
        <v>362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363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364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365</v>
      </c>
      <c r="B223" s="1" t="s">
        <v>55</v>
      </c>
      <c r="C223" s="1" t="s">
        <v>7</v>
      </c>
      <c r="D223" s="1" t="s">
        <v>168</v>
      </c>
      <c r="E223" s="23">
        <v>0</v>
      </c>
    </row>
    <row r="224" spans="1:5" x14ac:dyDescent="0.25">
      <c r="A224" s="6" t="s">
        <v>366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367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368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369</v>
      </c>
      <c r="B227" s="1" t="s">
        <v>55</v>
      </c>
      <c r="C227" s="1" t="s">
        <v>7</v>
      </c>
      <c r="D227" s="1" t="s">
        <v>169</v>
      </c>
      <c r="E227" s="23">
        <v>0</v>
      </c>
      <c r="F227" s="23" t="s">
        <v>170</v>
      </c>
    </row>
    <row r="228" spans="1:6" x14ac:dyDescent="0.25">
      <c r="A228" s="6" t="s">
        <v>370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371</v>
      </c>
      <c r="B229" s="1" t="s">
        <v>3</v>
      </c>
      <c r="C229" s="1" t="s">
        <v>7</v>
      </c>
      <c r="D229" s="1" t="s">
        <v>171</v>
      </c>
    </row>
    <row r="230" spans="1:6" x14ac:dyDescent="0.25">
      <c r="A230" s="6" t="s">
        <v>372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172</v>
      </c>
      <c r="C231" s="1" t="s">
        <v>15</v>
      </c>
      <c r="D231" s="14">
        <f>SUM(D28,D34,D60,D66,D72,D78,D84,D94,D152,D190)</f>
        <v>77455.859201599989</v>
      </c>
    </row>
    <row r="232" spans="1:6" x14ac:dyDescent="0.25">
      <c r="A232" s="26" t="s">
        <v>173</v>
      </c>
      <c r="B232" s="26"/>
      <c r="C232" s="26"/>
      <c r="D232" s="26"/>
    </row>
    <row r="233" spans="1:6" x14ac:dyDescent="0.25">
      <c r="A233" s="6" t="s">
        <v>174</v>
      </c>
      <c r="B233" s="1" t="s">
        <v>175</v>
      </c>
      <c r="C233" s="1" t="s">
        <v>176</v>
      </c>
      <c r="D233" s="1">
        <v>0</v>
      </c>
      <c r="E233" s="23" t="s">
        <v>209</v>
      </c>
    </row>
    <row r="234" spans="1:6" x14ac:dyDescent="0.25">
      <c r="A234" s="6" t="s">
        <v>177</v>
      </c>
      <c r="B234" s="1" t="s">
        <v>178</v>
      </c>
      <c r="C234" s="1" t="s">
        <v>176</v>
      </c>
      <c r="D234" s="1">
        <v>0</v>
      </c>
      <c r="E234" s="23" t="s">
        <v>209</v>
      </c>
    </row>
    <row r="235" spans="1:6" x14ac:dyDescent="0.25">
      <c r="A235" s="6" t="s">
        <v>179</v>
      </c>
      <c r="B235" s="1" t="s">
        <v>180</v>
      </c>
      <c r="C235" s="1" t="s">
        <v>176</v>
      </c>
      <c r="D235" s="1">
        <v>0</v>
      </c>
      <c r="E235" s="23" t="s">
        <v>209</v>
      </c>
    </row>
    <row r="236" spans="1:6" x14ac:dyDescent="0.25">
      <c r="A236" s="6" t="s">
        <v>181</v>
      </c>
      <c r="B236" s="1" t="s">
        <v>182</v>
      </c>
      <c r="C236" s="1" t="s">
        <v>15</v>
      </c>
      <c r="D236" s="1">
        <v>-15910.62</v>
      </c>
      <c r="E236" s="23" t="s">
        <v>209</v>
      </c>
    </row>
    <row r="237" spans="1:6" x14ac:dyDescent="0.25">
      <c r="A237" s="26" t="s">
        <v>183</v>
      </c>
      <c r="B237" s="26"/>
      <c r="C237" s="26"/>
      <c r="D237" s="26"/>
    </row>
    <row r="238" spans="1:6" ht="31.5" x14ac:dyDescent="0.25">
      <c r="A238" s="6" t="s">
        <v>184</v>
      </c>
      <c r="B238" s="1" t="s">
        <v>14</v>
      </c>
      <c r="C238" s="1" t="s">
        <v>15</v>
      </c>
      <c r="D238" s="1">
        <v>0</v>
      </c>
      <c r="E238" s="23" t="s">
        <v>185</v>
      </c>
    </row>
    <row r="239" spans="1:6" ht="31.5" x14ac:dyDescent="0.25">
      <c r="A239" s="6" t="s">
        <v>186</v>
      </c>
      <c r="B239" s="1" t="s">
        <v>17</v>
      </c>
      <c r="C239" s="1" t="s">
        <v>15</v>
      </c>
      <c r="D239" s="1">
        <v>0</v>
      </c>
      <c r="E239" s="23" t="s">
        <v>185</v>
      </c>
    </row>
    <row r="240" spans="1:6" ht="31.5" x14ac:dyDescent="0.25">
      <c r="A240" s="6" t="s">
        <v>187</v>
      </c>
      <c r="B240" s="1" t="s">
        <v>19</v>
      </c>
      <c r="C240" s="1" t="s">
        <v>15</v>
      </c>
      <c r="D240" s="1">
        <v>0</v>
      </c>
      <c r="E240" s="23" t="s">
        <v>185</v>
      </c>
    </row>
    <row r="241" spans="1:5" ht="31.5" x14ac:dyDescent="0.25">
      <c r="A241" s="6" t="s">
        <v>188</v>
      </c>
      <c r="B241" s="1" t="s">
        <v>43</v>
      </c>
      <c r="C241" s="1" t="s">
        <v>15</v>
      </c>
      <c r="D241" s="1">
        <v>0</v>
      </c>
      <c r="E241" s="23" t="s">
        <v>185</v>
      </c>
    </row>
    <row r="242" spans="1:5" ht="31.5" x14ac:dyDescent="0.25">
      <c r="A242" s="6" t="s">
        <v>189</v>
      </c>
      <c r="B242" s="1" t="s">
        <v>190</v>
      </c>
      <c r="C242" s="1" t="s">
        <v>15</v>
      </c>
      <c r="D242" s="1">
        <v>0</v>
      </c>
      <c r="E242" s="23" t="s">
        <v>185</v>
      </c>
    </row>
    <row r="243" spans="1:5" ht="31.5" x14ac:dyDescent="0.25">
      <c r="A243" s="6" t="s">
        <v>191</v>
      </c>
      <c r="B243" s="1" t="s">
        <v>47</v>
      </c>
      <c r="C243" s="1" t="s">
        <v>15</v>
      </c>
      <c r="D243" s="1">
        <v>0</v>
      </c>
      <c r="E243" s="23" t="s">
        <v>185</v>
      </c>
    </row>
    <row r="244" spans="1:5" x14ac:dyDescent="0.25">
      <c r="A244" s="26" t="s">
        <v>192</v>
      </c>
      <c r="B244" s="26"/>
      <c r="C244" s="26"/>
      <c r="D244" s="26"/>
      <c r="E244" s="10"/>
    </row>
    <row r="245" spans="1:5" ht="31.5" x14ac:dyDescent="0.25">
      <c r="A245" s="6" t="s">
        <v>193</v>
      </c>
      <c r="B245" s="1" t="s">
        <v>175</v>
      </c>
      <c r="C245" s="1" t="s">
        <v>176</v>
      </c>
      <c r="D245" s="1">
        <v>0</v>
      </c>
      <c r="E245" s="23" t="s">
        <v>185</v>
      </c>
    </row>
    <row r="246" spans="1:5" ht="31.5" x14ac:dyDescent="0.25">
      <c r="A246" s="6" t="s">
        <v>194</v>
      </c>
      <c r="B246" s="1" t="s">
        <v>178</v>
      </c>
      <c r="C246" s="1" t="s">
        <v>176</v>
      </c>
      <c r="D246" s="1">
        <v>0</v>
      </c>
      <c r="E246" s="23" t="s">
        <v>185</v>
      </c>
    </row>
    <row r="247" spans="1:5" ht="31.5" x14ac:dyDescent="0.25">
      <c r="A247" s="6" t="s">
        <v>195</v>
      </c>
      <c r="B247" s="1" t="s">
        <v>196</v>
      </c>
      <c r="C247" s="1" t="s">
        <v>176</v>
      </c>
      <c r="D247" s="1">
        <v>0</v>
      </c>
      <c r="E247" s="23" t="s">
        <v>185</v>
      </c>
    </row>
    <row r="248" spans="1:5" ht="31.5" x14ac:dyDescent="0.25">
      <c r="A248" s="6" t="s">
        <v>197</v>
      </c>
      <c r="B248" s="1" t="s">
        <v>182</v>
      </c>
      <c r="C248" s="1" t="s">
        <v>15</v>
      </c>
      <c r="D248" s="1">
        <v>0</v>
      </c>
      <c r="E248" s="23" t="s">
        <v>185</v>
      </c>
    </row>
    <row r="249" spans="1:5" x14ac:dyDescent="0.25">
      <c r="A249" s="26" t="s">
        <v>198</v>
      </c>
      <c r="B249" s="26"/>
      <c r="C249" s="26"/>
      <c r="D249" s="26"/>
    </row>
    <row r="250" spans="1:5" x14ac:dyDescent="0.25">
      <c r="A250" s="6" t="s">
        <v>199</v>
      </c>
      <c r="B250" s="1" t="s">
        <v>200</v>
      </c>
      <c r="C250" s="1" t="s">
        <v>176</v>
      </c>
      <c r="D250" s="1">
        <v>2</v>
      </c>
      <c r="E250" s="23" t="s">
        <v>201</v>
      </c>
    </row>
    <row r="251" spans="1:5" x14ac:dyDescent="0.25">
      <c r="A251" s="6" t="s">
        <v>202</v>
      </c>
      <c r="B251" s="1" t="s">
        <v>203</v>
      </c>
      <c r="C251" s="1" t="s">
        <v>176</v>
      </c>
      <c r="D251" s="1">
        <v>0</v>
      </c>
      <c r="E251" s="23" t="s">
        <v>201</v>
      </c>
    </row>
    <row r="252" spans="1:5" ht="31.5" x14ac:dyDescent="0.25">
      <c r="A252" s="6" t="s">
        <v>204</v>
      </c>
      <c r="B252" s="1" t="s">
        <v>205</v>
      </c>
      <c r="C252" s="1" t="s">
        <v>15</v>
      </c>
      <c r="D252" s="1">
        <v>0</v>
      </c>
      <c r="E252" s="23" t="s">
        <v>201</v>
      </c>
    </row>
    <row r="256" spans="1:5" x14ac:dyDescent="0.25">
      <c r="A256" s="24" t="s">
        <v>206</v>
      </c>
      <c r="B256" s="24"/>
      <c r="D256" s="21" t="s">
        <v>207</v>
      </c>
    </row>
  </sheetData>
  <sheetProtection password="CC29" sheet="1" objects="1" scenarios="1" selectLockedCells="1" selectUnlockedCells="1"/>
  <mergeCells count="9">
    <mergeCell ref="A256:B256"/>
    <mergeCell ref="A2:D2"/>
    <mergeCell ref="A8:D8"/>
    <mergeCell ref="A26:D26"/>
    <mergeCell ref="F85:F86"/>
    <mergeCell ref="A232:D232"/>
    <mergeCell ref="A237:D237"/>
    <mergeCell ref="A244:D244"/>
    <mergeCell ref="A249:D249"/>
  </mergeCells>
  <pageMargins left="0.7" right="0.7" top="0.75" bottom="0.75" header="0.3" footer="0.3"/>
  <pageSetup paperSize="9" scale="54" orientation="portrait" horizontalDpi="180" verticalDpi="180" r:id="rId1"/>
  <rowBreaks count="2" manualBreakCount="2">
    <brk id="64" max="4" man="1"/>
    <brk id="1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2021-04-23T08:02:19Z</dcterms:modified>
</cp:coreProperties>
</file>