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D235" i="1" l="1"/>
  <c r="E153" i="1"/>
  <c r="D156" i="1" s="1"/>
  <c r="E89" i="1"/>
  <c r="D72" i="1" l="1"/>
  <c r="D146" i="1"/>
  <c r="D150" i="1" l="1"/>
  <c r="D152" i="1" l="1"/>
  <c r="D84" i="1" l="1"/>
  <c r="D88" i="1" s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l="1"/>
  <c r="D17" i="1"/>
  <c r="D16" i="1" s="1"/>
  <c r="D22" i="1" s="1"/>
  <c r="D24" i="1" l="1"/>
</calcChain>
</file>

<file path=xl/sharedStrings.xml><?xml version="1.0" encoding="utf-8"?>
<sst xmlns="http://schemas.openxmlformats.org/spreadsheetml/2006/main" count="930" uniqueCount="377">
  <si>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</si>
  <si>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</si>
  <si>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</si>
  <si>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</si>
  <si>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</si>
  <si>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</si>
  <si>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</si>
  <si>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</si>
  <si>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</si>
  <si>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</si>
  <si>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</si>
  <si>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</si>
  <si>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</si>
  <si>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</si>
  <si>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</si>
  <si>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</si>
  <si>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</si>
  <si>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</si>
  <si>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</si>
  <si>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</si>
  <si>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</si>
  <si>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</si>
  <si>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</si>
  <si>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</si>
  <si>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</si>
  <si>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</si>
  <si>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</si>
  <si>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</si>
  <si>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</si>
  <si>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</si>
  <si>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</si>
  <si>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</si>
  <si>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</si>
  <si>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</si>
  <si>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</si>
  <si>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</si>
  <si>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</si>
  <si>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</si>
  <si>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</si>
  <si>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</si>
  <si>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</si>
  <si>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</si>
  <si>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</si>
  <si>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</si>
  <si>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</si>
  <si>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</si>
  <si>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</si>
  <si>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</si>
  <si>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</si>
  <si>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</si>
  <si>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</si>
  <si>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</si>
  <si>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</si>
  <si>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</si>
  <si>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</si>
  <si>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</si>
  <si>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</si>
  <si>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</si>
  <si>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</si>
  <si>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</si>
  <si>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</si>
  <si>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</si>
  <si>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</si>
  <si>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</si>
  <si>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</si>
  <si>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</si>
  <si>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</si>
  <si>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</si>
  <si>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</si>
  <si>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</si>
  <si>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</si>
  <si>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</si>
  <si>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</si>
  <si>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</si>
  <si>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</si>
  <si>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</si>
  <si>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</si>
  <si>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</si>
  <si>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</si>
  <si>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</si>
  <si>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</si>
  <si>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</si>
  <si>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</si>
  <si>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</si>
  <si>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</si>
  <si>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</si>
  <si>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</si>
  <si>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</si>
  <si>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</si>
  <si>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</si>
  <si>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</si>
  <si>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</si>
  <si>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</si>
  <si>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</si>
  <si>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</si>
  <si>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</si>
  <si>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</si>
  <si>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</si>
  <si>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</si>
  <si>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</si>
  <si>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</si>
  <si>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</si>
  <si>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</si>
  <si>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</si>
  <si>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</si>
  <si>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</si>
  <si>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</si>
  <si>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</si>
  <si>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</si>
  <si>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</si>
  <si>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</si>
  <si>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</si>
  <si>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</si>
  <si>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</si>
  <si>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</si>
  <si>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</si>
  <si>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</si>
  <si>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</si>
  <si>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</si>
  <si>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</si>
  <si>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</si>
  <si>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</si>
  <si>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</si>
  <si>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</si>
  <si>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</si>
  <si>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</si>
  <si>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</si>
  <si>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</si>
  <si>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</si>
  <si>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</si>
  <si>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</si>
  <si>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</si>
  <si>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</si>
  <si>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</si>
  <si>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</si>
  <si>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</si>
  <si>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</si>
  <si>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</si>
  <si>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</si>
  <si>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</si>
  <si>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</si>
  <si>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</si>
  <si>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</si>
  <si>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</si>
  <si>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</si>
  <si>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</si>
  <si>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</si>
  <si>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</si>
  <si>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</si>
  <si>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</si>
  <si>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</si>
  <si>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</si>
  <si>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</si>
  <si>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</si>
  <si>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</si>
  <si>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</si>
  <si>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</si>
  <si>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</si>
  <si>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</si>
  <si>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</si>
  <si>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</si>
  <si>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</si>
  <si>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</si>
  <si>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</si>
  <si>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</si>
  <si>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</si>
  <si>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</si>
  <si>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</si>
  <si>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</si>
  <si>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</si>
  <si>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</si>
  <si>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</si>
  <si>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</si>
  <si>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</si>
  <si>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</si>
  <si>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</si>
  <si>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</si>
  <si>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</si>
  <si>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</si>
  <si>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</si>
  <si>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</si>
  <si>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</si>
  <si>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</si>
  <si>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</si>
  <si>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</si>
  <si>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</si>
  <si>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</si>
  <si>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</si>
  <si>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</si>
  <si>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</si>
  <si>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</si>
  <si>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</si>
  <si>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</si>
  <si>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</si>
  <si>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</si>
  <si>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</si>
  <si>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</si>
  <si>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</si>
  <si>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</si>
  <si>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</si>
  <si>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</si>
  <si>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</si>
  <si>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</si>
  <si>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</si>
  <si>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</si>
  <si>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</si>
  <si>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</si>
  <si>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</si>
  <si>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</si>
  <si>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</si>
  <si>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</si>
  <si>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</si>
  <si>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</si>
  <si>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</si>
  <si>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</si>
  <si>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</si>
  <si>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</si>
  <si>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</si>
  <si>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</si>
  <si>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</si>
  <si>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</si>
  <si>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</si>
  <si>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</si>
  <si>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</si>
  <si>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</si>
  <si>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</si>
  <si>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</si>
  <si>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</si>
  <si>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</si>
  <si>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</si>
  <si>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</si>
  <si>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</si>
  <si>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</si>
  <si>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</si>
  <si>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</si>
  <si>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</si>
  <si>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</si>
  <si>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</si>
  <si>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</si>
  <si>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</si>
  <si>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</si>
  <si>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</si>
  <si>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</si>
  <si>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</si>
  <si>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</si>
  <si>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</si>
  <si>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</si>
  <si>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</si>
  <si>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</si>
  <si>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</si>
  <si>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</si>
  <si>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</si>
  <si>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</si>
  <si>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</si>
  <si>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</si>
  <si>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</si>
  <si>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</si>
  <si>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</si>
  <si>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</si>
  <si>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</si>
  <si>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</si>
  <si>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</si>
  <si>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</si>
  <si>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</si>
  <si>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</si>
  <si>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</si>
  <si>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</si>
  <si>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</si>
  <si>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</si>
  <si>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</si>
  <si>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</si>
  <si>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</si>
  <si>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</si>
  <si>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</si>
  <si>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</si>
  <si>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</si>
  <si>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</si>
  <si>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</si>
  <si>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</si>
  <si>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</si>
  <si>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</si>
  <si>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</si>
  <si>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</si>
  <si>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</si>
  <si>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</si>
  <si>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</si>
  <si>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</si>
  <si>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</si>
  <si>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</si>
  <si>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</si>
  <si>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</si>
  <si>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</si>
  <si>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</si>
  <si>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</si>
  <si>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</si>
  <si>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</si>
  <si>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</si>
  <si>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</si>
  <si>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</si>
  <si>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</si>
  <si>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</si>
  <si>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</si>
  <si>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</si>
  <si>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</si>
  <si>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</si>
  <si>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</si>
  <si>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</si>
  <si>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</si>
  <si>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</si>
  <si>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</si>
  <si>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</si>
  <si>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</si>
  <si>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</si>
  <si>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</si>
  <si>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</si>
  <si>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</si>
  <si>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</si>
  <si>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</si>
  <si>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</si>
  <si>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</si>
  <si>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</si>
  <si>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</si>
  <si>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</si>
  <si>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</si>
  <si>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</si>
  <si>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</si>
  <si>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</si>
  <si>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</si>
  <si>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</si>
  <si>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</si>
  <si>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</si>
  <si>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</si>
  <si>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</si>
  <si>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</si>
  <si>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</si>
  <si>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</si>
  <si>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</si>
  <si>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</si>
  <si>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</si>
  <si>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</si>
  <si>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</si>
  <si>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</si>
  <si>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</si>
  <si>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</si>
  <si>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</si>
  <si>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</si>
  <si>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</si>
  <si>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</si>
  <si>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</si>
  <si>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</si>
  <si>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</si>
  <si>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</si>
  <si>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</si>
  <si>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</si>
  <si>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</si>
  <si>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</si>
  <si>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</si>
  <si>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</si>
  <si>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</si>
  <si>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</si>
  <si>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</si>
  <si>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</si>
  <si>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</si>
  <si>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</si>
  <si>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</si>
  <si>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</si>
  <si>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</si>
  <si>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</si>
  <si>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</si>
  <si>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</si>
  <si>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</si>
  <si>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</si>
  <si>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</si>
  <si>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№63         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</si>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</sst>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3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FY123">
            <v>23149.831076400002</v>
          </cell>
        </row>
        <row r="124">
          <cell r="FY124">
            <v>25290.388662000016</v>
          </cell>
        </row>
        <row r="125">
          <cell r="FY125">
            <v>5965.7373600000001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Y4">
            <v>405.7</v>
          </cell>
        </row>
        <row r="39">
          <cell r="FY39">
            <v>0.44090200000000002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-61327.380234685705</v>
          </cell>
        </row>
        <row r="25">
          <cell r="D25">
            <v>16434.45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90" zoomScaleSheetLayoutView="100" workbookViewId="0">
      <selection activeCell="O236" sqref="O236"/>
    </sheetView>
  </sheetViews>
  <sheetFormatPr defaultRowHeight="15.75" x14ac:dyDescent="0.25"/>
  <cols>
    <col min="1" max="1" width="9.140625" style="18"/>
    <col min="2" max="2" width="62.42578125" style="23" customWidth="1"/>
    <col min="3" max="3" width="26.140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373</v>
      </c>
      <c r="B2" s="24"/>
      <c r="C2" s="24"/>
      <c r="D2" s="24"/>
      <c r="E2" s="23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[5]Лист1!$D$23</f>
        <v>0</v>
      </c>
      <c r="E9" s="23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[5]Лист1!$D$24</f>
        <v>-61327.380234685705</v>
      </c>
      <c r="E10" s="23" t="s">
        <v>208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[5]Лист1!$D$25</f>
        <v>16434.45</v>
      </c>
      <c r="E11" s="23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54405.957098400017</v>
      </c>
      <c r="E12" s="23" t="s">
        <v>209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2019'!$FY$124</f>
        <v>25290.388662000016</v>
      </c>
      <c r="E13" s="23" t="s">
        <v>209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2019'!$FY$123</f>
        <v>23149.831076400002</v>
      </c>
      <c r="E14" s="23" t="s">
        <v>209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2019'!$FY$125</f>
        <v>5965.7373600000001</v>
      </c>
      <c r="E15" s="23" t="s">
        <v>209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44510.947098400015</v>
      </c>
      <c r="E16" s="23">
        <v>55607.45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44510.947098400015</v>
      </c>
      <c r="E17" s="23" t="s">
        <v>208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3" t="s">
        <v>208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3" t="s">
        <v>208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-16816.43313628569</v>
      </c>
      <c r="E22" s="23" t="s">
        <v>208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0</v>
      </c>
      <c r="E23" s="23" t="s">
        <v>208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-66155.579644335696</v>
      </c>
      <c r="E24" s="23" t="s">
        <v>208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12793.89</v>
      </c>
      <c r="E25" s="23" t="s">
        <v>208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4478.1825262499997</v>
      </c>
      <c r="E28" s="16">
        <v>4478.1825262499997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3946.8727350000004</v>
      </c>
      <c r="E60" s="16">
        <v>3946.8727350000004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9.728550000000002</v>
      </c>
    </row>
    <row r="65" spans="1:22" s="5" customFormat="1" ht="24" customHeight="1" x14ac:dyDescent="0.25">
      <c r="A65" s="22" t="s">
        <v>211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1">
        <f>E66</f>
        <v>6158.5260000000007</v>
      </c>
      <c r="E66" s="23">
        <v>6158.5260000000007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3" t="s">
        <v>208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22" t="s">
        <v>217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7">
        <f>E73</f>
        <v>3590.0039999999999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5">
        <v>3590.0039999999999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8">
        <f>D72/E2</f>
        <v>8.8489129898940107</v>
      </c>
    </row>
    <row r="77" spans="1:22" s="5" customFormat="1" ht="31.5" x14ac:dyDescent="0.25">
      <c r="A77" s="22" t="s">
        <v>223</v>
      </c>
      <c r="B77" s="3" t="s">
        <v>50</v>
      </c>
      <c r="C77" s="3" t="s">
        <v>7</v>
      </c>
      <c r="D77" s="3" t="s">
        <v>120</v>
      </c>
      <c r="E77" s="15">
        <v>1589.69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1589.69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210</v>
      </c>
    </row>
    <row r="82" spans="1:22" x14ac:dyDescent="0.25">
      <c r="A82" s="6" t="s">
        <v>228</v>
      </c>
      <c r="B82" s="1" t="s">
        <v>63</v>
      </c>
      <c r="C82" s="1" t="s">
        <v>15</v>
      </c>
      <c r="D82" s="8">
        <f>E77/F77</f>
        <v>198.71125000000001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125</v>
      </c>
      <c r="E85" s="23">
        <v>0</v>
      </c>
      <c r="F85" s="27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8">
        <f>D84/E2</f>
        <v>0</v>
      </c>
      <c r="F88" s="1" t="s">
        <v>124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127</v>
      </c>
      <c r="E89" s="16">
        <f>'[3]Выполненные работы 2018 г.'!$GW$124</f>
        <v>0</v>
      </c>
      <c r="F89" s="1">
        <f>F84</f>
        <v>0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236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7">
        <f>E95+E99+E103+E107+E111+E115+E119+E123+E127+E131+E135+E139+E147+E143</f>
        <v>10075.733949999998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130</v>
      </c>
      <c r="E95" s="15">
        <v>0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131</v>
      </c>
      <c r="E99" s="16">
        <v>483.8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8">
        <f>E99/E2</f>
        <v>1.1925067784076904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133</v>
      </c>
      <c r="E103" s="16">
        <v>266.77999999999997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8">
        <f>E103/E2</f>
        <v>0.65757949223564205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135</v>
      </c>
      <c r="E107" s="15">
        <v>4342.53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8">
        <f>E107/E2</f>
        <v>10.703795908306629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136</v>
      </c>
      <c r="E111" s="15">
        <v>2479.7800000000002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8">
        <f>E111/E2</f>
        <v>6.1123490263741687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138</v>
      </c>
      <c r="E115" s="23">
        <v>1381.81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8">
        <f>E115/E2</f>
        <v>3.4059896475228002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139</v>
      </c>
      <c r="E119" s="16">
        <v>350.73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8">
        <f>E119/E2</f>
        <v>0.86450579245748094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140</v>
      </c>
      <c r="E123" s="16">
        <v>182.97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8">
        <f>E123/E2</f>
        <v>0.45099827458713337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141</v>
      </c>
      <c r="E127" s="16">
        <v>415.52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8">
        <f>E127/E2</f>
        <v>1.0242050776435789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8" t="s">
        <v>207</v>
      </c>
      <c r="E143" s="15">
        <v>171.81394999999998</v>
      </c>
      <c r="F143" s="10"/>
    </row>
    <row r="144" spans="1:6" x14ac:dyDescent="0.25">
      <c r="A144" s="6" t="s">
        <v>287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8">
        <f>E143/E2</f>
        <v>0.42349999999999993</v>
      </c>
      <c r="F146" s="10"/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145</v>
      </c>
      <c r="E147" s="23">
        <v>0</v>
      </c>
      <c r="F147" s="11"/>
      <c r="G147" s="12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7">
        <f>E153+E157+E161+E165+E169+E173+E177+E181+E185</f>
        <v>6690.6672968000003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147</v>
      </c>
      <c r="E153" s="16">
        <f>'[4]гук(2016)'!$FY$39*12*'[4]гук(2016)'!$FY$4</f>
        <v>2146.4872968000004</v>
      </c>
      <c r="F153" s="23">
        <v>1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148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210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8">
        <f>E153/F153</f>
        <v>2146.4872968000004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149</v>
      </c>
      <c r="E157" s="23">
        <v>0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150</v>
      </c>
      <c r="E161" s="23">
        <v>0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151</v>
      </c>
      <c r="E165" s="23">
        <v>0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152</v>
      </c>
      <c r="E169" s="23">
        <v>1312.75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8">
        <f>E169/E2</f>
        <v>3.2357653438501357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153</v>
      </c>
      <c r="E173" s="23">
        <v>0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154</v>
      </c>
      <c r="E177" s="23">
        <v>0</v>
      </c>
      <c r="F177" s="23" t="s">
        <v>155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156</v>
      </c>
      <c r="E181" s="23">
        <v>3231.43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8">
        <f>E181/E2</f>
        <v>7.9650727138279516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8" t="s">
        <v>157</v>
      </c>
      <c r="E185" s="23">
        <v>0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331</v>
      </c>
      <c r="B189" s="3" t="s">
        <v>50</v>
      </c>
      <c r="C189" s="3" t="s">
        <v>7</v>
      </c>
      <c r="D189" s="3" t="s">
        <v>158</v>
      </c>
    </row>
    <row r="190" spans="1:6" ht="18.75" x14ac:dyDescent="0.25">
      <c r="A190" s="6" t="s">
        <v>332</v>
      </c>
      <c r="B190" s="1" t="s">
        <v>53</v>
      </c>
      <c r="C190" s="1" t="s">
        <v>15</v>
      </c>
      <c r="D190" s="1">
        <f>E191+E195+E199+E203+E207+E211+E215+E219+E223+E227</f>
        <v>12809.470000000001</v>
      </c>
      <c r="F190" s="13"/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159</v>
      </c>
      <c r="E191" s="23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160</v>
      </c>
      <c r="E195" s="23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161</v>
      </c>
      <c r="E199" s="23">
        <v>0</v>
      </c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162</v>
      </c>
      <c r="E203" s="23">
        <v>0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163</v>
      </c>
      <c r="E207" s="23">
        <v>11976.95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8">
        <f>E207/E2</f>
        <v>29.521690904609319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164</v>
      </c>
      <c r="E211" s="23">
        <v>0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165</v>
      </c>
      <c r="E215" s="23">
        <v>832.52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2.0520581710623613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166</v>
      </c>
      <c r="E219" s="23">
        <v>0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167</v>
      </c>
      <c r="E223" s="23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168</v>
      </c>
      <c r="E227" s="23">
        <v>0</v>
      </c>
      <c r="F227" s="23" t="s">
        <v>169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170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171</v>
      </c>
      <c r="C231" s="1" t="s">
        <v>15</v>
      </c>
      <c r="D231" s="14">
        <f>SUM(D28,D34,D60,D66,D72,D78,D84,D94,D152,D190)</f>
        <v>49339.146508049998</v>
      </c>
    </row>
    <row r="232" spans="1:6" x14ac:dyDescent="0.25">
      <c r="A232" s="25" t="s">
        <v>172</v>
      </c>
      <c r="B232" s="25"/>
      <c r="C232" s="25"/>
      <c r="D232" s="25"/>
    </row>
    <row r="233" spans="1:6" x14ac:dyDescent="0.25">
      <c r="A233" s="6" t="s">
        <v>173</v>
      </c>
      <c r="B233" s="1" t="s">
        <v>174</v>
      </c>
      <c r="C233" s="1" t="s">
        <v>175</v>
      </c>
      <c r="D233" s="1">
        <v>1</v>
      </c>
      <c r="E233" s="23" t="s">
        <v>208</v>
      </c>
    </row>
    <row r="234" spans="1:6" x14ac:dyDescent="0.25">
      <c r="A234" s="6" t="s">
        <v>176</v>
      </c>
      <c r="B234" s="1" t="s">
        <v>177</v>
      </c>
      <c r="C234" s="1" t="s">
        <v>175</v>
      </c>
      <c r="D234" s="1">
        <v>1</v>
      </c>
      <c r="E234" s="23" t="s">
        <v>208</v>
      </c>
    </row>
    <row r="235" spans="1:6" x14ac:dyDescent="0.25">
      <c r="A235" s="6" t="s">
        <v>178</v>
      </c>
      <c r="B235" s="1" t="s">
        <v>179</v>
      </c>
      <c r="C235" s="1" t="s">
        <v>175</v>
      </c>
      <c r="D235" s="1">
        <f>'[2]2018 непоср.'!$AC$39</f>
        <v>0</v>
      </c>
      <c r="E235" s="23" t="s">
        <v>208</v>
      </c>
    </row>
    <row r="236" spans="1:6" x14ac:dyDescent="0.25">
      <c r="A236" s="6" t="s">
        <v>180</v>
      </c>
      <c r="B236" s="1" t="s">
        <v>181</v>
      </c>
      <c r="C236" s="1" t="s">
        <v>15</v>
      </c>
      <c r="D236" s="1">
        <v>-5501.12</v>
      </c>
      <c r="E236" s="23" t="s">
        <v>208</v>
      </c>
    </row>
    <row r="237" spans="1:6" x14ac:dyDescent="0.25">
      <c r="A237" s="25" t="s">
        <v>182</v>
      </c>
      <c r="B237" s="25"/>
      <c r="C237" s="25"/>
      <c r="D237" s="25"/>
    </row>
    <row r="238" spans="1:6" ht="31.5" x14ac:dyDescent="0.25">
      <c r="A238" s="6" t="s">
        <v>183</v>
      </c>
      <c r="B238" s="1" t="s">
        <v>14</v>
      </c>
      <c r="C238" s="1" t="s">
        <v>15</v>
      </c>
      <c r="D238" s="1">
        <v>0</v>
      </c>
      <c r="E238" s="23" t="s">
        <v>184</v>
      </c>
    </row>
    <row r="239" spans="1:6" ht="31.5" x14ac:dyDescent="0.25">
      <c r="A239" s="6" t="s">
        <v>185</v>
      </c>
      <c r="B239" s="1" t="s">
        <v>17</v>
      </c>
      <c r="C239" s="1" t="s">
        <v>15</v>
      </c>
      <c r="D239" s="1">
        <v>0</v>
      </c>
      <c r="E239" s="23" t="s">
        <v>184</v>
      </c>
    </row>
    <row r="240" spans="1:6" ht="31.5" x14ac:dyDescent="0.25">
      <c r="A240" s="6" t="s">
        <v>186</v>
      </c>
      <c r="B240" s="1" t="s">
        <v>19</v>
      </c>
      <c r="C240" s="1" t="s">
        <v>15</v>
      </c>
      <c r="D240" s="1">
        <v>0</v>
      </c>
      <c r="E240" s="23" t="s">
        <v>184</v>
      </c>
    </row>
    <row r="241" spans="1:5" ht="31.5" x14ac:dyDescent="0.25">
      <c r="A241" s="6" t="s">
        <v>187</v>
      </c>
      <c r="B241" s="1" t="s">
        <v>43</v>
      </c>
      <c r="C241" s="1" t="s">
        <v>15</v>
      </c>
      <c r="D241" s="1">
        <v>0</v>
      </c>
      <c r="E241" s="23" t="s">
        <v>184</v>
      </c>
    </row>
    <row r="242" spans="1:5" ht="31.5" x14ac:dyDescent="0.25">
      <c r="A242" s="6" t="s">
        <v>188</v>
      </c>
      <c r="B242" s="1" t="s">
        <v>189</v>
      </c>
      <c r="C242" s="1" t="s">
        <v>15</v>
      </c>
      <c r="D242" s="1">
        <v>0</v>
      </c>
      <c r="E242" s="23" t="s">
        <v>184</v>
      </c>
    </row>
    <row r="243" spans="1:5" ht="31.5" x14ac:dyDescent="0.25">
      <c r="A243" s="6" t="s">
        <v>190</v>
      </c>
      <c r="B243" s="1" t="s">
        <v>47</v>
      </c>
      <c r="C243" s="1" t="s">
        <v>15</v>
      </c>
      <c r="D243" s="1">
        <v>0</v>
      </c>
      <c r="E243" s="23" t="s">
        <v>184</v>
      </c>
    </row>
    <row r="244" spans="1:5" x14ac:dyDescent="0.25">
      <c r="A244" s="25" t="s">
        <v>191</v>
      </c>
      <c r="B244" s="25"/>
      <c r="C244" s="25"/>
      <c r="D244" s="25"/>
      <c r="E244" s="10"/>
    </row>
    <row r="245" spans="1:5" ht="31.5" x14ac:dyDescent="0.25">
      <c r="A245" s="6" t="s">
        <v>192</v>
      </c>
      <c r="B245" s="1" t="s">
        <v>174</v>
      </c>
      <c r="C245" s="1" t="s">
        <v>175</v>
      </c>
      <c r="D245" s="1">
        <v>0</v>
      </c>
      <c r="E245" s="23" t="s">
        <v>184</v>
      </c>
    </row>
    <row r="246" spans="1:5" ht="31.5" x14ac:dyDescent="0.25">
      <c r="A246" s="6" t="s">
        <v>193</v>
      </c>
      <c r="B246" s="1" t="s">
        <v>177</v>
      </c>
      <c r="C246" s="1" t="s">
        <v>175</v>
      </c>
      <c r="D246" s="1">
        <v>0</v>
      </c>
      <c r="E246" s="23" t="s">
        <v>184</v>
      </c>
    </row>
    <row r="247" spans="1:5" ht="31.5" x14ac:dyDescent="0.25">
      <c r="A247" s="6" t="s">
        <v>194</v>
      </c>
      <c r="B247" s="1" t="s">
        <v>195</v>
      </c>
      <c r="C247" s="1" t="s">
        <v>175</v>
      </c>
      <c r="D247" s="1">
        <v>0</v>
      </c>
      <c r="E247" s="23" t="s">
        <v>184</v>
      </c>
    </row>
    <row r="248" spans="1:5" ht="31.5" x14ac:dyDescent="0.25">
      <c r="A248" s="6" t="s">
        <v>196</v>
      </c>
      <c r="B248" s="1" t="s">
        <v>181</v>
      </c>
      <c r="C248" s="1" t="s">
        <v>15</v>
      </c>
      <c r="D248" s="1">
        <v>0</v>
      </c>
      <c r="E248" s="23" t="s">
        <v>184</v>
      </c>
    </row>
    <row r="249" spans="1:5" x14ac:dyDescent="0.25">
      <c r="A249" s="25" t="s">
        <v>197</v>
      </c>
      <c r="B249" s="25"/>
      <c r="C249" s="25"/>
      <c r="D249" s="25"/>
    </row>
    <row r="250" spans="1:5" x14ac:dyDescent="0.25">
      <c r="A250" s="6" t="s">
        <v>198</v>
      </c>
      <c r="B250" s="1" t="s">
        <v>199</v>
      </c>
      <c r="C250" s="1" t="s">
        <v>175</v>
      </c>
      <c r="D250" s="1">
        <v>3</v>
      </c>
      <c r="E250" s="23" t="s">
        <v>200</v>
      </c>
    </row>
    <row r="251" spans="1:5" x14ac:dyDescent="0.25">
      <c r="A251" s="6" t="s">
        <v>201</v>
      </c>
      <c r="B251" s="1" t="s">
        <v>202</v>
      </c>
      <c r="C251" s="1" t="s">
        <v>175</v>
      </c>
      <c r="D251" s="1">
        <v>0</v>
      </c>
      <c r="E251" s="23" t="s">
        <v>200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8400</v>
      </c>
      <c r="E252" s="23" t="s">
        <v>200</v>
      </c>
    </row>
    <row r="256" spans="1:5" x14ac:dyDescent="0.25">
      <c r="A256" s="26" t="s">
        <v>205</v>
      </c>
      <c r="B256" s="26"/>
      <c r="D256" s="21" t="s">
        <v>206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4" max="3" man="1"/>
    <brk id="12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2021-04-21T12:41:27Z</dcterms:modified>
</cp:coreProperties>
</file>