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E165" i="1" l="1"/>
  <c r="D11" i="1"/>
  <c r="D10" i="1"/>
  <c r="D9" i="1"/>
  <c r="D15" i="1" l="1"/>
  <c r="D14" i="1"/>
  <c r="D13" i="1"/>
  <c r="D202" i="1" l="1"/>
  <c r="D82" i="1"/>
  <c r="E153" i="1" l="1"/>
  <c r="D156" i="1" s="1"/>
  <c r="E89" i="1" l="1"/>
  <c r="D72" i="1" l="1"/>
  <c r="D146" i="1" l="1"/>
  <c r="D150" i="1" l="1"/>
  <c r="D152" i="1" l="1"/>
  <c r="D9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3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<sst xmlns="http://schemas.openxmlformats.org/spreadsheetml/2006/main" count="930" uniqueCount="377">
  <si>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</si>
  <si>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</si>
  <si>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</si>
  <si>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</si>
  <si>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</si>
  <si>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</si>
  <si>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</si>
  <si>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</si>
  <si>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</si>
  <si>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</si>
  <si>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</si>
  <si>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</si>
  <si>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</si>
  <si>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</si>
  <si>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</si>
  <si>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</si>
  <si>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</si>
  <si>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</si>
  <si>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</si>
  <si>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</si>
  <si>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</si>
  <si>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</si>
  <si>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</si>
  <si>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</si>
  <si>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</si>
  <si>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</si>
  <si>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</si>
  <si>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</si>
  <si>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</si>
  <si>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</si>
  <si>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</si>
  <si>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</si>
  <si>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</si>
  <si>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</si>
  <si>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</si>
  <si>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</si>
  <si>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</si>
  <si>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</si>
  <si>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</si>
  <si>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</si>
  <si>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</si>
  <si>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</si>
  <si>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</si>
  <si>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</si>
  <si>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</si>
  <si>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</si>
  <si>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</si>
  <si>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</si>
  <si>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</si>
  <si>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</si>
  <si>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</si>
  <si>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</si>
  <si>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</si>
  <si>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</si>
  <si>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</si>
  <si>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</si>
  <si>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</si>
  <si>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</si>
  <si>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</si>
  <si>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</si>
  <si>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</si>
  <si>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</si>
  <si>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</si>
  <si>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</si>
  <si>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</si>
  <si>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</si>
  <si>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</si>
  <si>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</si>
  <si>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</si>
  <si>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</si>
  <si>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</si>
  <si>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</si>
  <si>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</si>
  <si>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</si>
  <si>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</si>
  <si>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</si>
  <si>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</si>
  <si>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</si>
  <si>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</si>
  <si>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</si>
  <si>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</si>
  <si>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</si>
  <si>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</si>
  <si>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</si>
  <si>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</si>
  <si>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</si>
  <si>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</si>
  <si>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</si>
  <si>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</si>
  <si>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</si>
  <si>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</si>
  <si>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</si>
  <si>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</si>
  <si>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</si>
  <si>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</si>
  <si>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</si>
  <si>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</si>
  <si>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</si>
  <si>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</si>
  <si>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</si>
  <si>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</si>
  <si>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</si>
  <si>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</si>
  <si>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</si>
  <si>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</si>
  <si>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</si>
  <si>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</si>
  <si>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</si>
  <si>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</si>
  <si>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</si>
  <si>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</si>
  <si>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</si>
  <si>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</si>
  <si>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</si>
  <si>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</si>
  <si>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</si>
  <si>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</si>
  <si>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</si>
  <si>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</si>
  <si>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</si>
  <si>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</si>
  <si>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</si>
  <si>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</si>
  <si>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</si>
  <si>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</si>
  <si>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</si>
  <si>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</si>
  <si>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</si>
  <si>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</si>
  <si>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</si>
  <si>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</si>
  <si>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</si>
  <si>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</si>
  <si>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</si>
  <si>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</si>
  <si>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</si>
  <si>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</si>
  <si>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</si>
  <si>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</si>
  <si>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</si>
  <si>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</si>
  <si>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</si>
  <si>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</si>
  <si>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</si>
  <si>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</si>
  <si>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</si>
  <si>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</si>
  <si>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</si>
  <si>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</si>
  <si>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</si>
  <si>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</si>
  <si>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</si>
  <si>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</si>
  <si>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</si>
  <si>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</si>
  <si>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</si>
  <si>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</si>
  <si>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</si>
  <si>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</si>
  <si>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</si>
  <si>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</si>
  <si>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</si>
  <si>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</si>
  <si>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</si>
  <si>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</si>
  <si>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</si>
  <si>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</si>
  <si>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</si>
  <si>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</si>
  <si>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</si>
  <si>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</si>
  <si>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</si>
  <si>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</si>
  <si>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</si>
  <si>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</si>
  <si>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</si>
  <si>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</si>
  <si>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</si>
  <si>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</si>
  <si>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</si>
  <si>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</si>
  <si>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</si>
  <si>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</si>
  <si>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</si>
  <si>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</si>
  <si>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</si>
  <si>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</si>
  <si>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</si>
  <si>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</si>
  <si>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</si>
  <si>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</si>
  <si>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</si>
  <si>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</si>
  <si>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</si>
  <si>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</si>
  <si>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</si>
  <si>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</si>
  <si>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</si>
  <si>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</si>
  <si>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</si>
  <si>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</si>
  <si>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</si>
  <si>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</si>
  <si>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</si>
  <si>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</si>
  <si>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</si>
  <si>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</si>
  <si>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</si>
  <si>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</si>
  <si>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</si>
  <si>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</si>
  <si>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</si>
  <si>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</si>
  <si>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</si>
  <si>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</si>
  <si>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</si>
  <si>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</si>
  <si>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</si>
  <si>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</si>
  <si>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</si>
  <si>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</si>
  <si>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</si>
  <si>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</si>
  <si>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</si>
  <si>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</si>
  <si>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</si>
  <si>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</si>
  <si>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</si>
  <si>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</si>
  <si>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</si>
  <si>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</si>
  <si>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</si>
  <si>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</si>
  <si>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</si>
  <si>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</si>
  <si>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</si>
  <si>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</si>
  <si>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</si>
  <si>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</si>
  <si>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</si>
  <si>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</si>
  <si>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</si>
  <si>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</si>
  <si>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</si>
  <si>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</si>
  <si>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</si>
  <si>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</si>
  <si>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</si>
  <si>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</si>
  <si>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</si>
  <si>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</si>
  <si>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</si>
  <si>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</si>
  <si>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</si>
  <si>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</si>
  <si>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</si>
  <si>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</si>
  <si>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</si>
  <si>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</si>
  <si>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</si>
  <si>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</si>
  <si>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</si>
  <si>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</si>
  <si>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</si>
  <si>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</si>
  <si>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</si>
  <si>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</si>
  <si>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</si>
  <si>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</si>
  <si>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</si>
  <si>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</si>
  <si>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</si>
  <si>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</si>
  <si>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</si>
  <si>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</si>
  <si>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</si>
  <si>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</si>
  <si>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</si>
  <si>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</si>
  <si>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</si>
  <si>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</si>
  <si>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</si>
  <si>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</si>
  <si>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</si>
  <si>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</si>
  <si>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</si>
  <si>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</si>
  <si>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</si>
  <si>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</si>
  <si>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</si>
  <si>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</si>
  <si>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</si>
  <si>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</si>
  <si>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</si>
  <si>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</si>
  <si>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</si>
  <si>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</si>
  <si>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</si>
  <si>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</si>
  <si>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</si>
  <si>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</si>
  <si>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</si>
  <si>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</si>
  <si>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</si>
  <si>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</si>
  <si>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</si>
  <si>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</si>
  <si>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</si>
  <si>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</si>
  <si>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</si>
  <si>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</si>
  <si>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</si>
  <si>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</si>
  <si>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</si>
  <si>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</si>
  <si>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</si>
  <si>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</si>
  <si>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</si>
  <si>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</si>
  <si>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</si>
  <si>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</si>
  <si>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</si>
  <si>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</si>
  <si>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</si>
  <si>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</si>
  <si>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</si>
  <si>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</si>
  <si>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</si>
  <si>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</si>
  <si>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</si>
  <si>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</si>
  <si>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</si>
  <si>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</si>
  <si>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</si>
  <si>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</si>
  <si>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</si>
  <si>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</si>
  <si>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</si>
  <si>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</si>
  <si>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</si>
  <si>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</si>
  <si>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</si>
  <si>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</si>
  <si>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</si>
  <si>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</si>
  <si>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</si>
  <si>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</si>
  <si>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</si>
  <si>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</si>
  <si>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</si>
  <si>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</si>
  <si>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</si>
  <si>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</si>
  <si>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</si>
  <si>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</si>
  <si>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</si>
  <si>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</si>
  <si>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</si>
  <si>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</si>
  <si>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</si>
  <si>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</si>
  <si>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</si>
  <si>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</si>
  <si>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</si>
  <si>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</si>
  <si>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</si>
  <si>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</si>
  <si>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</si>
  <si>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</si>
  <si>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</si>
  <si>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</si>
  <si>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</si>
  <si>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</si>
  <si>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 50                       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</si>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</sst>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5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P123">
            <v>40777.309968000001</v>
          </cell>
        </row>
        <row r="124">
          <cell r="GP124">
            <v>44558.959368000003</v>
          </cell>
        </row>
        <row r="125">
          <cell r="GP125">
            <v>10510.991040000001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7">
          <cell r="GW1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U4">
            <v>285.5</v>
          </cell>
          <cell r="GP4">
            <v>714.8</v>
          </cell>
        </row>
        <row r="39">
          <cell r="GP39">
            <v>0.352406</v>
          </cell>
        </row>
        <row r="43">
          <cell r="GP43">
            <v>0.13258200000000001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">
          <cell r="D23">
            <v>40.89</v>
          </cell>
        </row>
        <row r="24">
          <cell r="D24">
            <v>-14981.965986285715</v>
          </cell>
        </row>
        <row r="25">
          <cell r="D25">
            <v>36536.120000000003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80" zoomScaleNormal="90" zoomScaleSheetLayoutView="80" workbookViewId="0">
      <selection activeCell="W7" sqref="W7"/>
    </sheetView>
  </sheetViews>
  <sheetFormatPr defaultRowHeight="15.75" x14ac:dyDescent="0.25"/>
  <cols>
    <col min="1" max="1" width="9.140625" style="18"/>
    <col min="2" max="2" width="62.42578125" style="23" customWidth="1"/>
    <col min="3" max="3" width="27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3" width="9.140625" style="23" hidden="1" customWidth="1"/>
    <col min="14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4" t="s">
        <v>373</v>
      </c>
      <c r="B2" s="24"/>
      <c r="C2" s="24"/>
      <c r="D2" s="24"/>
      <c r="E2" s="23">
        <v>714.8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376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40.89</v>
      </c>
      <c r="E9" s="23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-14981.965986285715</v>
      </c>
      <c r="E10" s="23" t="s">
        <v>209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[4]Лист1!$D$25</f>
        <v>36536.120000000003</v>
      </c>
      <c r="E11" s="23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95847.260375999991</v>
      </c>
      <c r="E12" s="23" t="s">
        <v>210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'[1]ГУК 2019'!$GP$124</f>
        <v>44558.959368000003</v>
      </c>
      <c r="E13" s="23" t="s">
        <v>210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'[1]ГУК 2019'!$GP$123</f>
        <v>40777.309968000001</v>
      </c>
      <c r="E14" s="23" t="s">
        <v>210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'[1]ГУК 2019'!$GP$125</f>
        <v>10510.991040000001</v>
      </c>
      <c r="E15" s="23" t="s">
        <v>210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22865.740375999994</v>
      </c>
      <c r="E16" s="23">
        <v>40579.57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22865.740375999994</v>
      </c>
      <c r="E17" s="23" t="s">
        <v>209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209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209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7924.6643897142794</v>
      </c>
      <c r="E22" s="23" t="s">
        <v>209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239.53</v>
      </c>
      <c r="E23" s="23" t="s">
        <v>209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-62801.337510335725</v>
      </c>
      <c r="E24" s="23" t="s">
        <v>209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75356.59</v>
      </c>
      <c r="E25" s="23" t="s">
        <v>209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7886.7671062499994</v>
      </c>
      <c r="E28" s="15">
        <v>7886.7671062499994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11.033529807288751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6951.0489750000006</v>
      </c>
      <c r="E60" s="15">
        <v>6951.0489750000006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9.7244669487968682</v>
      </c>
    </row>
    <row r="65" spans="1:22" s="5" customFormat="1" ht="30.75" customHeight="1" x14ac:dyDescent="0.25">
      <c r="A65" s="22" t="s">
        <v>211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212</v>
      </c>
      <c r="B66" s="1" t="s">
        <v>53</v>
      </c>
      <c r="C66" s="1" t="s">
        <v>15</v>
      </c>
      <c r="D66" s="1">
        <f>E66</f>
        <v>10846.11</v>
      </c>
      <c r="E66" s="23">
        <v>10846.11</v>
      </c>
    </row>
    <row r="67" spans="1:22" ht="31.5" x14ac:dyDescent="0.25">
      <c r="A67" s="6" t="s">
        <v>213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214</v>
      </c>
      <c r="B68" s="1" t="s">
        <v>58</v>
      </c>
      <c r="C68" s="1" t="s">
        <v>7</v>
      </c>
      <c r="D68" s="1" t="s">
        <v>109</v>
      </c>
      <c r="E68" s="23" t="s">
        <v>209</v>
      </c>
    </row>
    <row r="69" spans="1:22" x14ac:dyDescent="0.25">
      <c r="A69" s="6" t="s">
        <v>215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216</v>
      </c>
      <c r="B70" s="1" t="s">
        <v>63</v>
      </c>
      <c r="C70" s="1" t="s">
        <v>15</v>
      </c>
      <c r="D70" s="8">
        <f>E66/E2</f>
        <v>15.173628987129268</v>
      </c>
    </row>
    <row r="71" spans="1:22" s="5" customFormat="1" ht="31.5" x14ac:dyDescent="0.25">
      <c r="A71" s="22" t="s">
        <v>217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218</v>
      </c>
      <c r="B72" s="1" t="s">
        <v>53</v>
      </c>
      <c r="C72" s="1" t="s">
        <v>15</v>
      </c>
      <c r="D72" s="7">
        <f>E73</f>
        <v>5236.9920000000002</v>
      </c>
    </row>
    <row r="73" spans="1:22" ht="31.5" x14ac:dyDescent="0.25">
      <c r="A73" s="6" t="s">
        <v>219</v>
      </c>
      <c r="B73" s="1" t="s">
        <v>55</v>
      </c>
      <c r="C73" s="1" t="s">
        <v>7</v>
      </c>
      <c r="D73" s="1" t="s">
        <v>118</v>
      </c>
      <c r="E73" s="16">
        <v>5236.9920000000002</v>
      </c>
    </row>
    <row r="74" spans="1:22" x14ac:dyDescent="0.25">
      <c r="A74" s="6" t="s">
        <v>220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221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222</v>
      </c>
      <c r="B76" s="1" t="s">
        <v>63</v>
      </c>
      <c r="C76" s="1" t="s">
        <v>15</v>
      </c>
      <c r="D76" s="8">
        <f>D72/E2</f>
        <v>7.3265137101287081</v>
      </c>
    </row>
    <row r="77" spans="1:22" s="5" customFormat="1" ht="31.5" x14ac:dyDescent="0.25">
      <c r="A77" s="22" t="s">
        <v>223</v>
      </c>
      <c r="B77" s="3" t="s">
        <v>50</v>
      </c>
      <c r="C77" s="3" t="s">
        <v>7</v>
      </c>
      <c r="D77" s="3" t="s">
        <v>120</v>
      </c>
      <c r="E77" s="15">
        <v>1896.62</v>
      </c>
      <c r="F77" s="4">
        <v>16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224</v>
      </c>
      <c r="B78" s="1" t="s">
        <v>53</v>
      </c>
      <c r="C78" s="1" t="s">
        <v>15</v>
      </c>
      <c r="D78" s="1">
        <f>E77</f>
        <v>1896.62</v>
      </c>
    </row>
    <row r="79" spans="1:22" ht="31.5" x14ac:dyDescent="0.25">
      <c r="A79" s="6" t="s">
        <v>225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226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227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228</v>
      </c>
      <c r="B82" s="1" t="s">
        <v>63</v>
      </c>
      <c r="C82" s="1" t="s">
        <v>15</v>
      </c>
      <c r="D82" s="8">
        <f>E77/F77</f>
        <v>118.53874999999999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7">
        <f>E85+E89</f>
        <v>0</v>
      </c>
      <c r="F84" s="1">
        <v>0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126</v>
      </c>
      <c r="E85" s="23">
        <v>0</v>
      </c>
      <c r="F85" s="27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128</v>
      </c>
      <c r="E89" s="15">
        <f>'[2]Выполненные работы 2018 г.'!$GW$117</f>
        <v>0</v>
      </c>
      <c r="F89" s="1">
        <f>F84</f>
        <v>0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236</v>
      </c>
      <c r="B92" s="1" t="s">
        <v>63</v>
      </c>
      <c r="C92" s="1" t="s">
        <v>15</v>
      </c>
      <c r="D92" s="8">
        <f>0</f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7">
        <f>E95+E99+E103+E107+E111+E115+E119+E123+E127+E131+E135+E139+E147+E143</f>
        <v>3050.9007499999998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131</v>
      </c>
      <c r="E95" s="16">
        <v>0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132</v>
      </c>
      <c r="E99" s="15">
        <v>511.44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8">
        <f>E99/E2</f>
        <v>0.71550083939563514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134</v>
      </c>
      <c r="E103" s="15">
        <v>470.03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8">
        <f>E103/E2</f>
        <v>0.6575685506435367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136</v>
      </c>
      <c r="E107" s="16">
        <v>0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137</v>
      </c>
      <c r="E111" s="16">
        <v>0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139</v>
      </c>
      <c r="E115" s="23">
        <v>1217.3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8">
        <f>E115/E2</f>
        <v>1.702993844432009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140</v>
      </c>
      <c r="E119" s="15">
        <v>176.56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8">
        <f>E119/E2</f>
        <v>0.24700615556799108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141</v>
      </c>
      <c r="E123" s="15">
        <v>128.94999999999999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8">
        <f>E123/E2</f>
        <v>0.18040011191941802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142</v>
      </c>
      <c r="E127" s="15">
        <v>244.03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8">
        <f>E127/E2</f>
        <v>0.34139619473978738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8" t="s">
        <v>145</v>
      </c>
      <c r="E139" s="23">
        <v>0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8" t="s">
        <v>208</v>
      </c>
      <c r="E143" s="15">
        <v>302.59075000000001</v>
      </c>
      <c r="F143" s="10"/>
    </row>
    <row r="144" spans="1:6" x14ac:dyDescent="0.25">
      <c r="A144" s="6" t="s">
        <v>287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8">
        <f>E143/E2</f>
        <v>0.4233222579742586</v>
      </c>
      <c r="F146" s="10"/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146</v>
      </c>
      <c r="E147" s="23">
        <v>0</v>
      </c>
      <c r="F147" s="11"/>
      <c r="G147" s="12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7">
        <f>E153+E157+E161+E165+E169+E173+E177+E181+E185</f>
        <v>28439.683068799997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148</v>
      </c>
      <c r="E153" s="23">
        <f>('[3]гук(2016)'!$GP$39+'[3]гук(2016)'!$GP$43)*12*'[3]гук(2016)'!$GP$4</f>
        <v>4160.0330687999995</v>
      </c>
      <c r="F153" s="23">
        <v>1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8">
        <f>E153/F153</f>
        <v>4160.0330687999995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150</v>
      </c>
      <c r="E157" s="23">
        <v>59.93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8">
        <f>E157/E2</f>
        <v>8.3841634023503087E-2</v>
      </c>
    </row>
    <row r="161" spans="1:5" ht="31.5" x14ac:dyDescent="0.25">
      <c r="A161" s="6" t="s">
        <v>303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5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306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307</v>
      </c>
      <c r="B165" s="1" t="s">
        <v>55</v>
      </c>
      <c r="C165" s="1" t="s">
        <v>7</v>
      </c>
      <c r="D165" s="1" t="s">
        <v>152</v>
      </c>
      <c r="E165" s="23">
        <f>2820+9824.34</f>
        <v>12644.34</v>
      </c>
    </row>
    <row r="166" spans="1:5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310</v>
      </c>
      <c r="B168" s="1" t="s">
        <v>63</v>
      </c>
      <c r="C168" s="1" t="s">
        <v>15</v>
      </c>
      <c r="D168" s="8">
        <f>E165/E2</f>
        <v>17.68933967543369</v>
      </c>
    </row>
    <row r="169" spans="1:5" ht="31.5" x14ac:dyDescent="0.25">
      <c r="A169" s="6" t="s">
        <v>311</v>
      </c>
      <c r="B169" s="1" t="s">
        <v>55</v>
      </c>
      <c r="C169" s="1" t="s">
        <v>7</v>
      </c>
      <c r="D169" s="1" t="s">
        <v>153</v>
      </c>
      <c r="E169" s="23">
        <v>36.72</v>
      </c>
    </row>
    <row r="170" spans="1:5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314</v>
      </c>
      <c r="B172" s="1" t="s">
        <v>63</v>
      </c>
      <c r="C172" s="1" t="s">
        <v>15</v>
      </c>
      <c r="D172" s="8">
        <f>E169/E2</f>
        <v>5.1371012870733077E-2</v>
      </c>
    </row>
    <row r="173" spans="1:5" ht="31.5" x14ac:dyDescent="0.25">
      <c r="A173" s="6" t="s">
        <v>315</v>
      </c>
      <c r="B173" s="1" t="s">
        <v>55</v>
      </c>
      <c r="C173" s="1" t="s">
        <v>7</v>
      </c>
      <c r="D173" s="1" t="s">
        <v>154</v>
      </c>
      <c r="E173" s="23">
        <v>0</v>
      </c>
    </row>
    <row r="174" spans="1:5" x14ac:dyDescent="0.25">
      <c r="A174" s="6" t="s">
        <v>316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318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155</v>
      </c>
      <c r="E177" s="23">
        <v>11457.31</v>
      </c>
      <c r="F177" s="23" t="s">
        <v>156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8">
        <f>E177/E2</f>
        <v>16.028693340794629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1" t="s">
        <v>157</v>
      </c>
      <c r="E181" s="23">
        <v>81.349999999999994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8">
        <f>E181/E2</f>
        <v>0.11380805819809738</v>
      </c>
    </row>
    <row r="185" spans="1:6" ht="31.5" x14ac:dyDescent="0.25">
      <c r="A185" s="6" t="s">
        <v>327</v>
      </c>
      <c r="B185" s="1" t="s">
        <v>55</v>
      </c>
      <c r="C185" s="1" t="s">
        <v>7</v>
      </c>
      <c r="D185" s="8" t="s">
        <v>158</v>
      </c>
      <c r="E185" s="23">
        <v>0</v>
      </c>
    </row>
    <row r="186" spans="1:6" x14ac:dyDescent="0.25">
      <c r="A186" s="6" t="s">
        <v>328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329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330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331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332</v>
      </c>
      <c r="B190" s="1" t="s">
        <v>53</v>
      </c>
      <c r="C190" s="1" t="s">
        <v>15</v>
      </c>
      <c r="D190" s="1">
        <f>E191+E195+E199+E203+E207+E211+E215+E219+E223+E227</f>
        <v>6417.88</v>
      </c>
      <c r="F190" s="13"/>
    </row>
    <row r="191" spans="1:6" ht="31.5" x14ac:dyDescent="0.25">
      <c r="A191" s="6" t="s">
        <v>333</v>
      </c>
      <c r="B191" s="1" t="s">
        <v>55</v>
      </c>
      <c r="C191" s="1" t="s">
        <v>7</v>
      </c>
      <c r="D191" s="1" t="s">
        <v>160</v>
      </c>
      <c r="E191" s="23">
        <v>0</v>
      </c>
    </row>
    <row r="192" spans="1:6" x14ac:dyDescent="0.25">
      <c r="A192" s="6" t="s">
        <v>334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336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337</v>
      </c>
      <c r="B195" s="1" t="s">
        <v>55</v>
      </c>
      <c r="C195" s="1" t="s">
        <v>7</v>
      </c>
      <c r="D195" s="1" t="s">
        <v>161</v>
      </c>
      <c r="E195" s="23">
        <v>0</v>
      </c>
    </row>
    <row r="196" spans="1:5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340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341</v>
      </c>
      <c r="B199" s="1" t="s">
        <v>55</v>
      </c>
      <c r="C199" s="1" t="s">
        <v>7</v>
      </c>
      <c r="D199" s="1" t="s">
        <v>162</v>
      </c>
      <c r="E199" s="23">
        <v>0</v>
      </c>
    </row>
    <row r="200" spans="1:5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344</v>
      </c>
      <c r="B202" s="1" t="s">
        <v>63</v>
      </c>
      <c r="C202" s="1" t="s">
        <v>15</v>
      </c>
      <c r="D202" s="7">
        <f>E199/E2</f>
        <v>0</v>
      </c>
    </row>
    <row r="203" spans="1:5" ht="31.5" x14ac:dyDescent="0.25">
      <c r="A203" s="6" t="s">
        <v>345</v>
      </c>
      <c r="B203" s="1" t="s">
        <v>55</v>
      </c>
      <c r="C203" s="1" t="s">
        <v>7</v>
      </c>
      <c r="D203" s="1" t="s">
        <v>163</v>
      </c>
      <c r="E203" s="23">
        <v>0</v>
      </c>
    </row>
    <row r="204" spans="1:5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348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349</v>
      </c>
      <c r="B207" s="1" t="s">
        <v>55</v>
      </c>
      <c r="C207" s="1" t="s">
        <v>7</v>
      </c>
      <c r="D207" s="1" t="s">
        <v>164</v>
      </c>
      <c r="E207" s="23">
        <v>6417.88</v>
      </c>
    </row>
    <row r="208" spans="1:5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8">
        <f>E207/E2</f>
        <v>8.978567431449358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165</v>
      </c>
      <c r="E211" s="23">
        <v>0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166</v>
      </c>
      <c r="E215" s="23">
        <v>0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167</v>
      </c>
      <c r="E219" s="23">
        <v>0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168</v>
      </c>
      <c r="E223" s="23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169</v>
      </c>
      <c r="E227" s="23">
        <v>0</v>
      </c>
      <c r="F227" s="23" t="s">
        <v>170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70726.001900050003</v>
      </c>
    </row>
    <row r="232" spans="1:6" x14ac:dyDescent="0.25">
      <c r="A232" s="25" t="s">
        <v>173</v>
      </c>
      <c r="B232" s="25"/>
      <c r="C232" s="25"/>
      <c r="D232" s="25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0</v>
      </c>
      <c r="E233" s="23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0</v>
      </c>
      <c r="E234" s="23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23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-22924.93</v>
      </c>
      <c r="E236" s="23" t="s">
        <v>209</v>
      </c>
    </row>
    <row r="237" spans="1:6" x14ac:dyDescent="0.25">
      <c r="A237" s="25" t="s">
        <v>183</v>
      </c>
      <c r="B237" s="25"/>
      <c r="C237" s="25"/>
      <c r="D237" s="25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23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23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23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23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23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23" t="s">
        <v>185</v>
      </c>
    </row>
    <row r="244" spans="1:5" x14ac:dyDescent="0.25">
      <c r="A244" s="25" t="s">
        <v>192</v>
      </c>
      <c r="B244" s="25"/>
      <c r="C244" s="25"/>
      <c r="D244" s="25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23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23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23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23" t="s">
        <v>185</v>
      </c>
    </row>
    <row r="249" spans="1:5" x14ac:dyDescent="0.25">
      <c r="A249" s="25" t="s">
        <v>198</v>
      </c>
      <c r="B249" s="25"/>
      <c r="C249" s="25"/>
      <c r="D249" s="25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13</v>
      </c>
      <c r="E250" s="23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0</v>
      </c>
      <c r="E251" s="23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25300</v>
      </c>
      <c r="E252" s="23" t="s">
        <v>201</v>
      </c>
    </row>
    <row r="256" spans="1:5" x14ac:dyDescent="0.25">
      <c r="A256" s="26" t="s">
        <v>206</v>
      </c>
      <c r="B256" s="26"/>
      <c r="D256" s="21" t="s">
        <v>207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4" max="3" man="1"/>
    <brk id="1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2021-04-19T12:24:39Z</dcterms:modified>
</cp:coreProperties>
</file>