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Лист1!$A$1:$D$260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D206" i="1" l="1"/>
  <c r="D150" i="1"/>
  <c r="D15" i="1"/>
  <c r="D14" i="1"/>
  <c r="D13" i="1"/>
  <c r="D82" i="1" l="1"/>
  <c r="D66" i="1" l="1"/>
  <c r="D78" i="1"/>
  <c r="F199" i="1"/>
  <c r="F185" i="1"/>
  <c r="F173" i="1"/>
  <c r="F169" i="1"/>
  <c r="E153" i="1" l="1"/>
  <c r="E95" i="1"/>
  <c r="E89" i="1"/>
  <c r="D60" i="1"/>
  <c r="D23" i="1"/>
  <c r="D28" i="1"/>
  <c r="D94" i="1" l="1"/>
  <c r="D152" i="1"/>
  <c r="D156" i="1"/>
  <c r="D72" i="1"/>
  <c r="D146" i="1"/>
  <c r="D176" i="1" l="1"/>
  <c r="D92" i="1" l="1"/>
  <c r="D84" i="1" l="1"/>
  <c r="D76" i="1" l="1"/>
  <c r="D234" i="1"/>
  <c r="D230" i="1"/>
  <c r="D226" i="1"/>
  <c r="D222" i="1"/>
  <c r="D218" i="1"/>
  <c r="D214" i="1"/>
  <c r="D202" i="1"/>
  <c r="D192" i="1"/>
  <c r="D188" i="1"/>
  <c r="D184" i="1"/>
  <c r="D180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F89" i="1"/>
  <c r="D70" i="1"/>
  <c r="D64" i="1"/>
  <c r="D58" i="1"/>
  <c r="D54" i="1"/>
  <c r="D50" i="1"/>
  <c r="D46" i="1"/>
  <c r="D42" i="1"/>
  <c r="D38" i="1"/>
  <c r="D34" i="1"/>
  <c r="D32" i="1"/>
  <c r="D194" i="1" l="1"/>
  <c r="D235" i="1" s="1"/>
  <c r="D12" i="1" l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<sst xmlns="http://schemas.openxmlformats.org/spreadsheetml/2006/main" count="948" uniqueCount="384">
  <si>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</si>
  <si>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</si>
  <si>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</si>
  <si>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</si>
  <si>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</si>
  <si>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</si>
  <si>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</si>
  <si>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</si>
  <si>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</si>
  <si>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</si>
  <si>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</si>
  <si>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</si>
  <si>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</si>
  <si>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</si>
  <si>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</si>
  <si>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</si>
  <si>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</si>
  <si>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</si>
  <si>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</si>
  <si>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</si>
  <si>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</si>
  <si>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</si>
  <si>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</si>
  <si>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</si>
  <si>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</si>
  <si>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</si>
  <si>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</si>
  <si>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</si>
  <si>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</si>
  <si>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</si>
  <si>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</si>
  <si>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</si>
  <si>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</si>
  <si>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</si>
  <si>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</si>
  <si>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</si>
  <si>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</si>
  <si>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</si>
  <si>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</si>
  <si>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</si>
  <si>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</si>
  <si>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</si>
  <si>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</si>
  <si>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</si>
  <si>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</si>
  <si>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</si>
  <si>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</si>
  <si>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</si>
  <si>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</si>
  <si>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</si>
  <si>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</si>
  <si>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</si>
  <si>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</si>
  <si>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</si>
  <si>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</si>
  <si>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</si>
  <si>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</si>
  <si>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</si>
  <si>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</si>
  <si>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</si>
  <si>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</si>
  <si>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</si>
  <si>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</si>
  <si>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</si>
  <si>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</si>
  <si>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</si>
  <si>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</si>
  <si>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</si>
  <si>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</si>
  <si>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</si>
  <si>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</si>
  <si>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</si>
  <si>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</si>
  <si>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</si>
  <si>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</si>
  <si>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</si>
  <si>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</si>
  <si>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</si>
  <si>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</si>
  <si>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</si>
  <si>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</si>
  <si>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</si>
  <si>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</si>
  <si>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</si>
  <si>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</si>
  <si>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</si>
  <si>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</si>
  <si>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</si>
  <si>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</si>
  <si>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</si>
  <si>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</si>
  <si>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</si>
  <si>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</si>
  <si>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</si>
  <si>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</si>
  <si>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</si>
  <si>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</si>
  <si>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</si>
  <si>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</si>
  <si>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</si>
  <si>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</si>
  <si>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</si>
  <si>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</si>
  <si>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</si>
  <si>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</si>
  <si>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</si>
  <si>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</si>
  <si>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</si>
  <si>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</si>
  <si>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</si>
  <si>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</si>
  <si>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</si>
  <si>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</si>
  <si>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</si>
  <si>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</si>
  <si>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</si>
  <si>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</si>
  <si>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</si>
  <si>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</si>
  <si>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</si>
  <si>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</si>
  <si>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</si>
  <si>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</si>
  <si>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</si>
  <si>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</si>
  <si>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</si>
  <si>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</si>
  <si>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</si>
  <si>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</si>
  <si>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</si>
  <si>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</si>
  <si>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</si>
  <si>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</si>
  <si>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</si>
  <si>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</si>
  <si>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</si>
  <si>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</si>
  <si>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</si>
  <si>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</si>
  <si>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</si>
  <si>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</si>
  <si>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</si>
  <si>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</si>
  <si>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</si>
  <si>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</si>
  <si>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</si>
  <si>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</si>
  <si>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</si>
  <si>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</si>
  <si>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</si>
  <si>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</si>
  <si>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</si>
  <si>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</si>
  <si>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</si>
  <si>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</si>
  <si>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</si>
  <si>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</si>
  <si>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</si>
  <si>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</si>
  <si>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</si>
  <si>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</si>
  <si>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</si>
  <si>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</si>
  <si>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</si>
  <si>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</si>
  <si>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</si>
  <si>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</si>
  <si>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</si>
  <si>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</si>
  <si>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</si>
  <si>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</si>
  <si>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</si>
  <si>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</si>
  <si>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</si>
  <si>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</si>
  <si>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</si>
  <si>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</si>
  <si>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</si>
  <si>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</si>
  <si>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</si>
  <si>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</si>
  <si>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</si>
  <si>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</si>
  <si>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</si>
  <si>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</si>
  <si>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</si>
  <si>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</si>
  <si>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</si>
  <si>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</si>
  <si>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</si>
  <si>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</si>
  <si>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</si>
  <si>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</si>
  <si>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</si>
  <si>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</si>
  <si>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</si>
  <si>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</si>
  <si>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</si>
  <si>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</si>
  <si>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</si>
  <si>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</si>
  <si>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</si>
  <si>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</si>
  <si>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</si>
  <si>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</si>
  <si>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</si>
  <si>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</si>
  <si>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</si>
  <si>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</si>
  <si>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</si>
  <si>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</si>
  <si>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</si>
  <si>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</si>
  <si>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профрем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</si>
  <si>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</si>
  <si>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</si>
  <si>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</si>
  <si>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</si>
  <si>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</si>
  <si>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</si>
  <si>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</si>
  <si>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</si>
  <si>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</si>
  <si>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</si>
  <si>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</si>
  <si>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</si>
  <si>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</si>
  <si>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</si>
  <si>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</si>
  <si>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</si>
  <si>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</si>
  <si>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</si>
  <si>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</si>
  <si>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</si>
  <si>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</si>
  <si>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</si>
  <si>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</si>
  <si>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</si>
  <si>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</si>
  <si>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</si>
  <si>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</si>
  <si>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</si>
  <si>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</si>
  <si>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</si>
  <si>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</si>
  <si>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</si>
  <si>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</si>
  <si>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</si>
  <si>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</si>
  <si>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</si>
  <si>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</si>
  <si>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</si>
  <si>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</si>
  <si>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</si>
  <si>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</si>
  <si>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</si>
  <si>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</si>
  <si>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</si>
  <si>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</si>
  <si>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</si>
  <si>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</si>
  <si>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</si>
  <si>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</si>
  <si>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</si>
  <si>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</si>
  <si>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</si>
  <si>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</si>
  <si>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</si>
  <si>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</si>
  <si>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</si>
  <si>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</si>
  <si>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</si>
  <si>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</si>
  <si>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</si>
  <si>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</si>
  <si>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</si>
  <si>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</si>
  <si>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</si>
  <si>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</si>
  <si>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</si>
  <si>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</si>
  <si>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</si>
  <si>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</si>
  <si>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</si>
  <si>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</si>
  <si>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</si>
  <si>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</si>
  <si>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</si>
  <si>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</si>
  <si>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</si>
  <si>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</si>
  <si>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</si>
  <si>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</si>
  <si>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</si>
  <si>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</si>
  <si>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</si>
  <si>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</si>
  <si>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</si>
  <si>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</si>
  <si>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</si>
  <si>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</si>
  <si>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</si>
  <si>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</si>
  <si>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</si>
  <si>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</si>
  <si>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</si>
  <si>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</si>
  <si>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</si>
  <si>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</si>
  <si>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</si>
  <si>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</si>
  <si>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</si>
  <si>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</si>
  <si>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</si>
  <si>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</si>
  <si>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</si>
  <si>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</si>
  <si>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</si>
  <si>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</si>
  <si>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</si>
  <si>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</si>
  <si>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</si>
  <si>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</si>
  <si>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</si>
  <si>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</si>
  <si>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</si>
  <si>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</si>
  <si>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</si>
  <si>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</si>
  <si>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</si>
  <si>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</si>
  <si>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</si>
  <si>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</si>
  <si>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</si>
  <si>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</si>
  <si>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</si>
  <si>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</si>
  <si>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</si>
  <si>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</si>
  <si>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</si>
  <si>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</si>
  <si>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</si>
  <si>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</si>
  <si>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</si>
  <si>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</si>
  <si>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</si>
  <si>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</si>
  <si>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</si>
  <si>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</si>
  <si>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</si>
  <si>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</si>
  <si>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</si>
  <si>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</si>
  <si>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</si>
  <si>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</si>
  <si>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</si>
  <si>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</si>
  <si>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</si>
  <si>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</si>
  <si>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</si>
  <si>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</si>
  <si>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</si>
  <si>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</si>
  <si>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</si>
  <si>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</si>
  <si>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</si>
  <si>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</si>
  <si>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</si>
  <si>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</si>
  <si>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</si>
  <si>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</si>
  <si>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</si>
  <si>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</si>
  <si>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</si>
  <si>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</si>
  <si>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</si>
  <si>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</si>
  <si>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</si>
  <si>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</si>
  <si>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</si>
  <si>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                                                                                                по дому №49 ул. Интернациональная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</si>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</sst>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4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O123">
            <v>35295.583806000002</v>
          </cell>
        </row>
        <row r="124">
          <cell r="GO124">
            <v>38618.180369999987</v>
          </cell>
        </row>
        <row r="125">
          <cell r="GO125">
            <v>9109.6236000000008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32">
          <cell r="I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6">
          <cell r="GW1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8">
          <cell r="MY68">
            <v>479.49300000000005</v>
          </cell>
        </row>
      </sheetData>
      <sheetData sheetId="1">
        <row r="62">
          <cell r="AQ62">
            <v>147.75074999999998</v>
          </cell>
        </row>
      </sheetData>
      <sheetData sheetId="2">
        <row r="68">
          <cell r="JU68">
            <v>114.4836</v>
          </cell>
        </row>
      </sheetData>
      <sheetData sheetId="3">
        <row r="62">
          <cell r="LM62">
            <v>0</v>
          </cell>
        </row>
      </sheetData>
      <sheetData sheetId="4">
        <row r="62">
          <cell r="X62">
            <v>0</v>
          </cell>
        </row>
      </sheetData>
      <sheetData sheetId="5">
        <row r="62">
          <cell r="BB62">
            <v>76.508250000000004</v>
          </cell>
        </row>
      </sheetData>
      <sheetData sheetId="6">
        <row r="62">
          <cell r="UY62">
            <v>315.75030000000004</v>
          </cell>
        </row>
      </sheetData>
      <sheetData sheetId="7"/>
      <sheetData sheetId="8">
        <row r="62">
          <cell r="M62">
            <v>0</v>
          </cell>
        </row>
      </sheetData>
      <sheetData sheetId="9">
        <row r="62">
          <cell r="M6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N4">
            <v>630.1</v>
          </cell>
          <cell r="GO4">
            <v>619.5</v>
          </cell>
        </row>
        <row r="12">
          <cell r="GO12">
            <v>0.186191</v>
          </cell>
        </row>
        <row r="20">
          <cell r="GO20">
            <v>0.174567</v>
          </cell>
        </row>
        <row r="23">
          <cell r="GO23">
            <v>4.9170000000000004E-3</v>
          </cell>
        </row>
        <row r="24">
          <cell r="GO24">
            <v>4.2173000000000002E-2</v>
          </cell>
        </row>
        <row r="39">
          <cell r="GO39">
            <v>0.40661799999999998</v>
          </cell>
        </row>
        <row r="43">
          <cell r="GO43">
            <v>0.17285300000000001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-27639.176803999973</v>
          </cell>
        </row>
        <row r="25">
          <cell r="D25">
            <v>3116.95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view="pageBreakPreview" zoomScale="80" zoomScaleNormal="90" zoomScaleSheetLayoutView="80" workbookViewId="0">
      <selection activeCell="P18" sqref="P18"/>
    </sheetView>
  </sheetViews>
  <sheetFormatPr defaultRowHeight="15.75" x14ac:dyDescent="0.25"/>
  <cols>
    <col min="1" max="1" width="9.140625" style="18"/>
    <col min="2" max="2" width="62.42578125" style="23" customWidth="1"/>
    <col min="3" max="3" width="30.425781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6" width="9.140625" style="23" customWidth="1"/>
    <col min="17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4" t="s">
        <v>380</v>
      </c>
      <c r="B2" s="24"/>
      <c r="C2" s="24"/>
      <c r="D2" s="24"/>
      <c r="E2" s="23">
        <v>619.5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381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382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383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[6]Лист1!$D$23</f>
        <v>0</v>
      </c>
      <c r="E9" s="23" t="s">
        <v>210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[6]Лист1!$D$24</f>
        <v>-27639.176803999973</v>
      </c>
      <c r="E10" s="23" t="s">
        <v>210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[6]Лист1!$D$25</f>
        <v>3116.95</v>
      </c>
      <c r="E11" s="23" t="s">
        <v>210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83023.387776000003</v>
      </c>
      <c r="E12" s="23" t="s">
        <v>211</v>
      </c>
    </row>
    <row r="13" spans="1:22" x14ac:dyDescent="0.25">
      <c r="A13" s="6" t="s">
        <v>22</v>
      </c>
      <c r="B13" s="19" t="s">
        <v>23</v>
      </c>
      <c r="C13" s="1" t="s">
        <v>15</v>
      </c>
      <c r="D13" s="7">
        <f>'[1]ГУК 2019'!$GO$124</f>
        <v>38618.180369999987</v>
      </c>
      <c r="E13" s="23" t="s">
        <v>211</v>
      </c>
    </row>
    <row r="14" spans="1:22" x14ac:dyDescent="0.25">
      <c r="A14" s="6" t="s">
        <v>24</v>
      </c>
      <c r="B14" s="19" t="s">
        <v>25</v>
      </c>
      <c r="C14" s="1" t="s">
        <v>15</v>
      </c>
      <c r="D14" s="7">
        <f>'[1]ГУК 2019'!$GO$123</f>
        <v>35295.583806000002</v>
      </c>
      <c r="E14" s="23" t="s">
        <v>211</v>
      </c>
    </row>
    <row r="15" spans="1:22" x14ac:dyDescent="0.25">
      <c r="A15" s="6" t="s">
        <v>26</v>
      </c>
      <c r="B15" s="19" t="s">
        <v>27</v>
      </c>
      <c r="C15" s="1" t="s">
        <v>15</v>
      </c>
      <c r="D15" s="7">
        <f>'[1]ГУК 2019'!$GO$125</f>
        <v>9109.6236000000008</v>
      </c>
      <c r="E15" s="23" t="s">
        <v>211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57981.217776000005</v>
      </c>
      <c r="E16" s="23">
        <v>60680.800000000003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D12-D25+D240+D256</f>
        <v>57981.217776000005</v>
      </c>
      <c r="E17" s="23" t="s">
        <v>210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19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19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19">
        <v>0</v>
      </c>
      <c r="E20" s="23" t="s">
        <v>210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19">
        <v>0</v>
      </c>
      <c r="E21" s="23" t="s">
        <v>210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30342.040972000032</v>
      </c>
      <c r="E22" s="23" t="s">
        <v>210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f>'[2]2018 непоср.'!$I$32</f>
        <v>0</v>
      </c>
      <c r="E23" s="23" t="s">
        <v>210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D22-D235</f>
        <v>-39783.175416999962</v>
      </c>
      <c r="E24" s="23" t="s">
        <v>210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5722.4800000000005</v>
      </c>
      <c r="E25" s="23" t="s">
        <v>210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6335.9052750000001</v>
      </c>
      <c r="E28" s="16">
        <v>6335.9052750000001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210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10.227449999999999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E60</f>
        <v>5584.1877000000004</v>
      </c>
      <c r="E60" s="16">
        <v>5584.1877000000004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  <c r="E61" s="16"/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210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9.0140237288135605</v>
      </c>
    </row>
    <row r="65" spans="1:22" s="5" customFormat="1" ht="24" customHeight="1" x14ac:dyDescent="0.25">
      <c r="A65" s="22" t="s">
        <v>214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215</v>
      </c>
      <c r="B66" s="1" t="s">
        <v>53</v>
      </c>
      <c r="C66" s="1" t="s">
        <v>15</v>
      </c>
      <c r="D66" s="1">
        <f>E66</f>
        <v>9109.6200000000008</v>
      </c>
      <c r="E66" s="23">
        <v>9109.6200000000008</v>
      </c>
    </row>
    <row r="67" spans="1:22" ht="31.5" x14ac:dyDescent="0.25">
      <c r="A67" s="6" t="s">
        <v>216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217</v>
      </c>
      <c r="B68" s="1" t="s">
        <v>58</v>
      </c>
      <c r="C68" s="1" t="s">
        <v>7</v>
      </c>
      <c r="D68" s="1" t="s">
        <v>109</v>
      </c>
      <c r="E68" s="23" t="s">
        <v>210</v>
      </c>
    </row>
    <row r="69" spans="1:22" x14ac:dyDescent="0.25">
      <c r="A69" s="6" t="s">
        <v>218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219</v>
      </c>
      <c r="B70" s="1" t="s">
        <v>63</v>
      </c>
      <c r="C70" s="1" t="s">
        <v>15</v>
      </c>
      <c r="D70" s="8">
        <f>E66/E2</f>
        <v>14.704794188861987</v>
      </c>
    </row>
    <row r="71" spans="1:22" s="5" customFormat="1" ht="31.5" x14ac:dyDescent="0.25">
      <c r="A71" s="22" t="s">
        <v>220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221</v>
      </c>
      <c r="B72" s="1" t="s">
        <v>53</v>
      </c>
      <c r="C72" s="1" t="s">
        <v>15</v>
      </c>
      <c r="D72" s="7">
        <f>E73</f>
        <v>3591.9960000000001</v>
      </c>
    </row>
    <row r="73" spans="1:22" ht="31.5" x14ac:dyDescent="0.25">
      <c r="A73" s="6" t="s">
        <v>222</v>
      </c>
      <c r="B73" s="1" t="s">
        <v>55</v>
      </c>
      <c r="C73" s="1" t="s">
        <v>7</v>
      </c>
      <c r="D73" s="1" t="s">
        <v>118</v>
      </c>
      <c r="E73" s="15">
        <v>3591.9960000000001</v>
      </c>
    </row>
    <row r="74" spans="1:22" x14ac:dyDescent="0.25">
      <c r="A74" s="6" t="s">
        <v>223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224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225</v>
      </c>
      <c r="B76" s="1" t="s">
        <v>63</v>
      </c>
      <c r="C76" s="1" t="s">
        <v>15</v>
      </c>
      <c r="D76" s="8">
        <f>D72/E2</f>
        <v>5.7982179176755446</v>
      </c>
    </row>
    <row r="77" spans="1:22" s="5" customFormat="1" ht="31.5" x14ac:dyDescent="0.25">
      <c r="A77" s="22" t="s">
        <v>226</v>
      </c>
      <c r="B77" s="3" t="s">
        <v>50</v>
      </c>
      <c r="C77" s="3" t="s">
        <v>7</v>
      </c>
      <c r="D77" s="3" t="s">
        <v>120</v>
      </c>
      <c r="E77" s="16">
        <v>355.62</v>
      </c>
      <c r="F77" s="4">
        <v>11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227</v>
      </c>
      <c r="B78" s="1" t="s">
        <v>53</v>
      </c>
      <c r="C78" s="1" t="s">
        <v>15</v>
      </c>
      <c r="D78" s="1">
        <f>E77</f>
        <v>355.62</v>
      </c>
    </row>
    <row r="79" spans="1:22" ht="31.5" x14ac:dyDescent="0.25">
      <c r="A79" s="6" t="s">
        <v>228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229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230</v>
      </c>
      <c r="B81" s="1" t="s">
        <v>3</v>
      </c>
      <c r="C81" s="1" t="s">
        <v>7</v>
      </c>
      <c r="D81" s="1" t="s">
        <v>212</v>
      </c>
    </row>
    <row r="82" spans="1:22" x14ac:dyDescent="0.25">
      <c r="A82" s="6" t="s">
        <v>231</v>
      </c>
      <c r="B82" s="1" t="s">
        <v>63</v>
      </c>
      <c r="C82" s="1" t="s">
        <v>15</v>
      </c>
      <c r="D82" s="8">
        <f>E77/F77</f>
        <v>32.329090909090908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123</v>
      </c>
      <c r="E83" s="23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232</v>
      </c>
      <c r="B85" s="1" t="s">
        <v>55</v>
      </c>
      <c r="C85" s="1" t="s">
        <v>7</v>
      </c>
      <c r="D85" s="1" t="s">
        <v>125</v>
      </c>
      <c r="E85" s="23">
        <v>0</v>
      </c>
      <c r="F85" s="27"/>
    </row>
    <row r="86" spans="1:22" x14ac:dyDescent="0.25">
      <c r="A86" s="6" t="s">
        <v>233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234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235</v>
      </c>
      <c r="B88" s="1" t="s">
        <v>63</v>
      </c>
      <c r="C88" s="1" t="s">
        <v>15</v>
      </c>
      <c r="D88" s="8">
        <v>0</v>
      </c>
      <c r="F88" s="1" t="s">
        <v>124</v>
      </c>
    </row>
    <row r="89" spans="1:22" ht="31.5" x14ac:dyDescent="0.25">
      <c r="A89" s="6" t="s">
        <v>236</v>
      </c>
      <c r="B89" s="1" t="s">
        <v>55</v>
      </c>
      <c r="C89" s="1" t="s">
        <v>7</v>
      </c>
      <c r="D89" s="1" t="s">
        <v>127</v>
      </c>
      <c r="E89" s="16">
        <f>'[3]Выполненные работы 2018 г.'!$GW$116</f>
        <v>0</v>
      </c>
      <c r="F89" s="1">
        <f>F84</f>
        <v>0</v>
      </c>
    </row>
    <row r="90" spans="1:22" x14ac:dyDescent="0.25">
      <c r="A90" s="6" t="s">
        <v>237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238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239</v>
      </c>
      <c r="B92" s="1" t="s">
        <v>63</v>
      </c>
      <c r="C92" s="1" t="s">
        <v>15</v>
      </c>
      <c r="D92" s="8">
        <f>0</f>
        <v>0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129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240</v>
      </c>
      <c r="B94" s="1" t="s">
        <v>53</v>
      </c>
      <c r="C94" s="1" t="s">
        <v>15</v>
      </c>
      <c r="D94" s="7">
        <f>E95+F99+E103+E107+E111+E115+E119+E123+E127+E131+E135+E139+E147+F143</f>
        <v>12518.09</v>
      </c>
    </row>
    <row r="95" spans="1:22" ht="31.5" x14ac:dyDescent="0.25">
      <c r="A95" s="6" t="s">
        <v>241</v>
      </c>
      <c r="B95" s="1" t="s">
        <v>55</v>
      </c>
      <c r="C95" s="1" t="s">
        <v>7</v>
      </c>
      <c r="D95" s="1" t="s">
        <v>130</v>
      </c>
      <c r="E95" s="15">
        <f>'[4]Уборка ступеней и площадок '!$LM$62</f>
        <v>0</v>
      </c>
    </row>
    <row r="96" spans="1:22" x14ac:dyDescent="0.25">
      <c r="A96" s="6" t="s">
        <v>242</v>
      </c>
      <c r="B96" s="1" t="s">
        <v>58</v>
      </c>
      <c r="C96" s="1" t="s">
        <v>7</v>
      </c>
      <c r="D96" s="1" t="s">
        <v>122</v>
      </c>
    </row>
    <row r="97" spans="1:6" x14ac:dyDescent="0.25">
      <c r="A97" s="6" t="s">
        <v>243</v>
      </c>
      <c r="B97" s="1" t="s">
        <v>3</v>
      </c>
      <c r="C97" s="1" t="s">
        <v>7</v>
      </c>
      <c r="D97" s="1" t="s">
        <v>61</v>
      </c>
    </row>
    <row r="98" spans="1:6" x14ac:dyDescent="0.25">
      <c r="A98" s="6" t="s">
        <v>244</v>
      </c>
      <c r="B98" s="1" t="s">
        <v>63</v>
      </c>
      <c r="C98" s="1" t="s">
        <v>15</v>
      </c>
      <c r="D98" s="8">
        <f>E95/E2</f>
        <v>0</v>
      </c>
    </row>
    <row r="99" spans="1:6" ht="31.5" x14ac:dyDescent="0.25">
      <c r="A99" s="6" t="s">
        <v>245</v>
      </c>
      <c r="B99" s="1" t="s">
        <v>55</v>
      </c>
      <c r="C99" s="1" t="s">
        <v>7</v>
      </c>
      <c r="D99" s="1" t="s">
        <v>131</v>
      </c>
      <c r="E99" s="16">
        <v>0</v>
      </c>
      <c r="F99" s="23">
        <v>7582.0060000000003</v>
      </c>
    </row>
    <row r="100" spans="1:6" x14ac:dyDescent="0.25">
      <c r="A100" s="6" t="s">
        <v>246</v>
      </c>
      <c r="B100" s="1" t="s">
        <v>58</v>
      </c>
      <c r="C100" s="1" t="s">
        <v>7</v>
      </c>
      <c r="D100" s="1" t="s">
        <v>132</v>
      </c>
    </row>
    <row r="101" spans="1:6" x14ac:dyDescent="0.25">
      <c r="A101" s="6" t="s">
        <v>247</v>
      </c>
      <c r="B101" s="1" t="s">
        <v>3</v>
      </c>
      <c r="C101" s="1" t="s">
        <v>7</v>
      </c>
      <c r="D101" s="1" t="s">
        <v>61</v>
      </c>
    </row>
    <row r="102" spans="1:6" x14ac:dyDescent="0.25">
      <c r="A102" s="6" t="s">
        <v>248</v>
      </c>
      <c r="B102" s="1" t="s">
        <v>63</v>
      </c>
      <c r="C102" s="1" t="s">
        <v>15</v>
      </c>
      <c r="D102" s="8">
        <f>E99/E2</f>
        <v>0</v>
      </c>
    </row>
    <row r="103" spans="1:6" ht="31.5" x14ac:dyDescent="0.25">
      <c r="A103" s="6" t="s">
        <v>249</v>
      </c>
      <c r="B103" s="1" t="s">
        <v>55</v>
      </c>
      <c r="C103" s="1" t="s">
        <v>7</v>
      </c>
      <c r="D103" s="1" t="s">
        <v>133</v>
      </c>
      <c r="E103" s="16">
        <v>0</v>
      </c>
    </row>
    <row r="104" spans="1:6" x14ac:dyDescent="0.25">
      <c r="A104" s="6" t="s">
        <v>250</v>
      </c>
      <c r="B104" s="1" t="s">
        <v>58</v>
      </c>
      <c r="C104" s="1" t="s">
        <v>7</v>
      </c>
      <c r="D104" s="1" t="s">
        <v>134</v>
      </c>
    </row>
    <row r="105" spans="1:6" x14ac:dyDescent="0.25">
      <c r="A105" s="6" t="s">
        <v>251</v>
      </c>
      <c r="B105" s="1" t="s">
        <v>3</v>
      </c>
      <c r="C105" s="1" t="s">
        <v>7</v>
      </c>
      <c r="D105" s="1" t="s">
        <v>61</v>
      </c>
    </row>
    <row r="106" spans="1:6" x14ac:dyDescent="0.25">
      <c r="A106" s="6" t="s">
        <v>252</v>
      </c>
      <c r="B106" s="1" t="s">
        <v>63</v>
      </c>
      <c r="C106" s="1" t="s">
        <v>15</v>
      </c>
      <c r="D106" s="8">
        <f>E103/E2</f>
        <v>0</v>
      </c>
    </row>
    <row r="107" spans="1:6" ht="31.5" x14ac:dyDescent="0.25">
      <c r="A107" s="6" t="s">
        <v>253</v>
      </c>
      <c r="B107" s="1" t="s">
        <v>55</v>
      </c>
      <c r="C107" s="1" t="s">
        <v>7</v>
      </c>
      <c r="D107" s="1" t="s">
        <v>135</v>
      </c>
      <c r="E107" s="15">
        <v>0</v>
      </c>
    </row>
    <row r="108" spans="1:6" x14ac:dyDescent="0.25">
      <c r="A108" s="6" t="s">
        <v>254</v>
      </c>
      <c r="B108" s="1" t="s">
        <v>58</v>
      </c>
      <c r="C108" s="1" t="s">
        <v>7</v>
      </c>
      <c r="D108" s="1" t="s">
        <v>83</v>
      </c>
    </row>
    <row r="109" spans="1:6" x14ac:dyDescent="0.25">
      <c r="A109" s="6" t="s">
        <v>255</v>
      </c>
      <c r="B109" s="1" t="s">
        <v>3</v>
      </c>
      <c r="C109" s="1" t="s">
        <v>7</v>
      </c>
      <c r="D109" s="1" t="s">
        <v>61</v>
      </c>
    </row>
    <row r="110" spans="1:6" x14ac:dyDescent="0.25">
      <c r="A110" s="6" t="s">
        <v>256</v>
      </c>
      <c r="B110" s="1" t="s">
        <v>63</v>
      </c>
      <c r="C110" s="1" t="s">
        <v>15</v>
      </c>
      <c r="D110" s="8">
        <f>E107/E2</f>
        <v>0</v>
      </c>
    </row>
    <row r="111" spans="1:6" ht="47.25" x14ac:dyDescent="0.25">
      <c r="A111" s="6" t="s">
        <v>257</v>
      </c>
      <c r="B111" s="1" t="s">
        <v>55</v>
      </c>
      <c r="C111" s="1" t="s">
        <v>7</v>
      </c>
      <c r="D111" s="1" t="s">
        <v>136</v>
      </c>
      <c r="E111" s="15">
        <v>0</v>
      </c>
    </row>
    <row r="112" spans="1:6" x14ac:dyDescent="0.25">
      <c r="A112" s="6" t="s">
        <v>258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259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260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261</v>
      </c>
      <c r="B115" s="1" t="s">
        <v>55</v>
      </c>
      <c r="C115" s="1" t="s">
        <v>7</v>
      </c>
      <c r="D115" s="1" t="s">
        <v>138</v>
      </c>
      <c r="E115" s="23">
        <v>1055.01</v>
      </c>
    </row>
    <row r="116" spans="1:5" x14ac:dyDescent="0.25">
      <c r="A116" s="6" t="s">
        <v>262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263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264</v>
      </c>
      <c r="B118" s="1" t="s">
        <v>63</v>
      </c>
      <c r="C118" s="1" t="s">
        <v>15</v>
      </c>
      <c r="D118" s="8">
        <f>E115/E2</f>
        <v>1.7030024213075061</v>
      </c>
    </row>
    <row r="119" spans="1:5" ht="31.5" x14ac:dyDescent="0.25">
      <c r="A119" s="6" t="s">
        <v>265</v>
      </c>
      <c r="B119" s="1" t="s">
        <v>55</v>
      </c>
      <c r="C119" s="1" t="s">
        <v>7</v>
      </c>
      <c r="D119" s="1" t="s">
        <v>139</v>
      </c>
      <c r="E119" s="16">
        <v>153.02000000000001</v>
      </c>
    </row>
    <row r="120" spans="1:5" x14ac:dyDescent="0.25">
      <c r="A120" s="6" t="s">
        <v>266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267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268</v>
      </c>
      <c r="B122" s="1" t="s">
        <v>63</v>
      </c>
      <c r="C122" s="1" t="s">
        <v>15</v>
      </c>
      <c r="D122" s="8">
        <f>E119/E2</f>
        <v>0.24700564971751415</v>
      </c>
    </row>
    <row r="123" spans="1:5" ht="31.5" x14ac:dyDescent="0.25">
      <c r="A123" s="6" t="s">
        <v>269</v>
      </c>
      <c r="B123" s="1" t="s">
        <v>55</v>
      </c>
      <c r="C123" s="1" t="s">
        <v>7</v>
      </c>
      <c r="D123" s="1" t="s">
        <v>140</v>
      </c>
      <c r="E123" s="16">
        <v>11.76</v>
      </c>
    </row>
    <row r="124" spans="1:5" x14ac:dyDescent="0.25">
      <c r="A124" s="6" t="s">
        <v>270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271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272</v>
      </c>
      <c r="B126" s="1" t="s">
        <v>63</v>
      </c>
      <c r="C126" s="1" t="s">
        <v>15</v>
      </c>
      <c r="D126" s="8">
        <f>E123/E2</f>
        <v>1.8983050847457626E-2</v>
      </c>
    </row>
    <row r="127" spans="1:5" ht="31.5" x14ac:dyDescent="0.25">
      <c r="A127" s="6" t="s">
        <v>273</v>
      </c>
      <c r="B127" s="1" t="s">
        <v>55</v>
      </c>
      <c r="C127" s="1" t="s">
        <v>7</v>
      </c>
      <c r="D127" s="1" t="s">
        <v>141</v>
      </c>
      <c r="E127" s="16">
        <v>211.5</v>
      </c>
    </row>
    <row r="128" spans="1:5" x14ac:dyDescent="0.25">
      <c r="A128" s="6" t="s">
        <v>274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275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276</v>
      </c>
      <c r="B130" s="1" t="s">
        <v>63</v>
      </c>
      <c r="C130" s="1" t="s">
        <v>15</v>
      </c>
      <c r="D130" s="8">
        <f>E127/E2</f>
        <v>0.34140435835351091</v>
      </c>
    </row>
    <row r="131" spans="1:6" ht="31.5" x14ac:dyDescent="0.25">
      <c r="A131" s="6" t="s">
        <v>277</v>
      </c>
      <c r="B131" s="1" t="s">
        <v>55</v>
      </c>
      <c r="C131" s="1" t="s">
        <v>7</v>
      </c>
      <c r="D131" s="8" t="s">
        <v>142</v>
      </c>
      <c r="E131" s="23">
        <v>0</v>
      </c>
    </row>
    <row r="132" spans="1:6" x14ac:dyDescent="0.25">
      <c r="A132" s="6" t="s">
        <v>278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279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280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281</v>
      </c>
      <c r="B135" s="1" t="s">
        <v>55</v>
      </c>
      <c r="C135" s="1" t="s">
        <v>7</v>
      </c>
      <c r="D135" s="8" t="s">
        <v>143</v>
      </c>
      <c r="E135" s="23">
        <v>0</v>
      </c>
    </row>
    <row r="136" spans="1:6" x14ac:dyDescent="0.25">
      <c r="A136" s="6" t="s">
        <v>282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285</v>
      </c>
      <c r="B139" s="1" t="s">
        <v>55</v>
      </c>
      <c r="C139" s="1" t="s">
        <v>7</v>
      </c>
      <c r="D139" s="8" t="s">
        <v>144</v>
      </c>
      <c r="E139" s="23">
        <v>0</v>
      </c>
    </row>
    <row r="140" spans="1:6" x14ac:dyDescent="0.25">
      <c r="A140" s="6" t="s">
        <v>286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289</v>
      </c>
      <c r="B143" s="1" t="s">
        <v>55</v>
      </c>
      <c r="C143" s="1" t="s">
        <v>7</v>
      </c>
      <c r="D143" s="8" t="s">
        <v>209</v>
      </c>
      <c r="E143" s="15">
        <v>243.089</v>
      </c>
      <c r="F143" s="10">
        <v>3504.7939999999999</v>
      </c>
    </row>
    <row r="144" spans="1:6" x14ac:dyDescent="0.25">
      <c r="A144" s="6" t="s">
        <v>290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291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292</v>
      </c>
      <c r="B146" s="1" t="s">
        <v>63</v>
      </c>
      <c r="C146" s="1" t="s">
        <v>15</v>
      </c>
      <c r="D146" s="8">
        <f>E143/E2</f>
        <v>0.39239548022598869</v>
      </c>
      <c r="F146" s="10" t="s">
        <v>145</v>
      </c>
    </row>
    <row r="147" spans="1:7" ht="31.5" x14ac:dyDescent="0.25">
      <c r="A147" s="6" t="s">
        <v>293</v>
      </c>
      <c r="B147" s="1" t="s">
        <v>55</v>
      </c>
      <c r="C147" s="1" t="s">
        <v>7</v>
      </c>
      <c r="D147" s="1" t="s">
        <v>146</v>
      </c>
      <c r="E147" s="23">
        <v>0</v>
      </c>
      <c r="F147" s="11"/>
      <c r="G147" s="12"/>
    </row>
    <row r="148" spans="1:7" x14ac:dyDescent="0.25">
      <c r="A148" s="6" t="s">
        <v>294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295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296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297</v>
      </c>
      <c r="B152" s="1" t="s">
        <v>53</v>
      </c>
      <c r="C152" s="1" t="s">
        <v>15</v>
      </c>
      <c r="D152" s="7">
        <f>E153+E157+E161+E165+E169+E173+E177+E181+E185+E189</f>
        <v>12909.177414000002</v>
      </c>
    </row>
    <row r="153" spans="1:7" ht="31.5" x14ac:dyDescent="0.25">
      <c r="A153" s="6" t="s">
        <v>298</v>
      </c>
      <c r="B153" s="1" t="s">
        <v>55</v>
      </c>
      <c r="C153" s="1" t="s">
        <v>7</v>
      </c>
      <c r="D153" s="1" t="s">
        <v>148</v>
      </c>
      <c r="E153" s="23">
        <f>('[5]гук(2016)'!$GO$39+'[5]гук(2016)'!$GO$43)*12*'[5]гук(2016)'!$GO$4</f>
        <v>4307.7874140000004</v>
      </c>
      <c r="F153" s="23">
        <v>1</v>
      </c>
    </row>
    <row r="154" spans="1:7" x14ac:dyDescent="0.25">
      <c r="A154" s="6" t="s">
        <v>299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300</v>
      </c>
      <c r="B155" s="1" t="s">
        <v>3</v>
      </c>
      <c r="C155" s="1" t="s">
        <v>7</v>
      </c>
      <c r="D155" s="1" t="s">
        <v>212</v>
      </c>
    </row>
    <row r="156" spans="1:7" x14ac:dyDescent="0.25">
      <c r="A156" s="6" t="s">
        <v>301</v>
      </c>
      <c r="B156" s="1" t="s">
        <v>63</v>
      </c>
      <c r="C156" s="1" t="s">
        <v>15</v>
      </c>
      <c r="D156" s="8">
        <f>E153/F153</f>
        <v>4307.7874140000004</v>
      </c>
    </row>
    <row r="157" spans="1:7" ht="31.5" x14ac:dyDescent="0.25">
      <c r="A157" s="6" t="s">
        <v>302</v>
      </c>
      <c r="B157" s="1" t="s">
        <v>55</v>
      </c>
      <c r="C157" s="1" t="s">
        <v>7</v>
      </c>
      <c r="D157" s="1" t="s">
        <v>150</v>
      </c>
      <c r="E157" s="23">
        <v>102.24</v>
      </c>
    </row>
    <row r="158" spans="1:7" x14ac:dyDescent="0.25">
      <c r="A158" s="6" t="s">
        <v>303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304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305</v>
      </c>
      <c r="B160" s="1" t="s">
        <v>63</v>
      </c>
      <c r="C160" s="1" t="s">
        <v>15</v>
      </c>
      <c r="D160" s="8">
        <f>E157/E2</f>
        <v>0.1650363196125908</v>
      </c>
    </row>
    <row r="161" spans="1:6" ht="31.5" x14ac:dyDescent="0.25">
      <c r="A161" s="6" t="s">
        <v>306</v>
      </c>
      <c r="B161" s="1" t="s">
        <v>55</v>
      </c>
      <c r="C161" s="1" t="s">
        <v>7</v>
      </c>
      <c r="D161" s="1" t="s">
        <v>151</v>
      </c>
      <c r="E161" s="23">
        <v>0</v>
      </c>
    </row>
    <row r="162" spans="1:6" x14ac:dyDescent="0.25">
      <c r="A162" s="6" t="s">
        <v>307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308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309</v>
      </c>
      <c r="B164" s="1" t="s">
        <v>63</v>
      </c>
      <c r="C164" s="1" t="s">
        <v>15</v>
      </c>
      <c r="D164" s="8">
        <f>E161/E2</f>
        <v>0</v>
      </c>
    </row>
    <row r="165" spans="1:6" ht="31.5" x14ac:dyDescent="0.25">
      <c r="A165" s="6" t="s">
        <v>310</v>
      </c>
      <c r="B165" s="1" t="s">
        <v>55</v>
      </c>
      <c r="C165" s="1" t="s">
        <v>7</v>
      </c>
      <c r="D165" s="1" t="s">
        <v>152</v>
      </c>
      <c r="E165" s="23">
        <v>1596.19</v>
      </c>
    </row>
    <row r="166" spans="1:6" x14ac:dyDescent="0.25">
      <c r="A166" s="6" t="s">
        <v>311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312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313</v>
      </c>
      <c r="B168" s="1" t="s">
        <v>63</v>
      </c>
      <c r="C168" s="1" t="s">
        <v>15</v>
      </c>
      <c r="D168" s="8">
        <f>E165/E2</f>
        <v>2.5765778853914449</v>
      </c>
    </row>
    <row r="169" spans="1:6" ht="31.5" x14ac:dyDescent="0.25">
      <c r="A169" s="6" t="s">
        <v>314</v>
      </c>
      <c r="B169" s="1" t="s">
        <v>55</v>
      </c>
      <c r="C169" s="1" t="s">
        <v>7</v>
      </c>
      <c r="D169" s="1" t="s">
        <v>153</v>
      </c>
      <c r="E169" s="23">
        <v>1312.75</v>
      </c>
      <c r="F169" s="23">
        <f>'[5]гук(2016)'!$GO$20*12*'[5]гук(2016)'!$GO$4</f>
        <v>1297.731078</v>
      </c>
    </row>
    <row r="170" spans="1:6" x14ac:dyDescent="0.25">
      <c r="A170" s="6" t="s">
        <v>315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316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317</v>
      </c>
      <c r="B172" s="1" t="s">
        <v>63</v>
      </c>
      <c r="C172" s="1" t="s">
        <v>15</v>
      </c>
      <c r="D172" s="8">
        <f>E169/E2</f>
        <v>2.1190476190476191</v>
      </c>
    </row>
    <row r="173" spans="1:6" ht="31.5" x14ac:dyDescent="0.25">
      <c r="A173" s="6" t="s">
        <v>318</v>
      </c>
      <c r="B173" s="1" t="s">
        <v>55</v>
      </c>
      <c r="C173" s="1" t="s">
        <v>7</v>
      </c>
      <c r="D173" s="1" t="s">
        <v>206</v>
      </c>
      <c r="E173" s="23">
        <v>170.3</v>
      </c>
      <c r="F173" s="23">
        <f>'[5]гук(2016)'!$GO$23*12*'[5]гук(2016)'!$GO$4</f>
        <v>36.552978000000003</v>
      </c>
    </row>
    <row r="174" spans="1:6" x14ac:dyDescent="0.25">
      <c r="A174" s="6" t="s">
        <v>319</v>
      </c>
      <c r="B174" s="1" t="s">
        <v>58</v>
      </c>
      <c r="C174" s="1" t="s">
        <v>7</v>
      </c>
      <c r="D174" s="1" t="s">
        <v>112</v>
      </c>
    </row>
    <row r="175" spans="1:6" x14ac:dyDescent="0.25">
      <c r="A175" s="6" t="s">
        <v>320</v>
      </c>
      <c r="B175" s="1" t="s">
        <v>3</v>
      </c>
      <c r="C175" s="1" t="s">
        <v>7</v>
      </c>
      <c r="D175" s="1" t="s">
        <v>61</v>
      </c>
    </row>
    <row r="176" spans="1:6" x14ac:dyDescent="0.25">
      <c r="A176" s="6" t="s">
        <v>321</v>
      </c>
      <c r="B176" s="1" t="s">
        <v>63</v>
      </c>
      <c r="C176" s="1" t="s">
        <v>15</v>
      </c>
      <c r="D176" s="8">
        <f>E173/E2</f>
        <v>0.27489911218724777</v>
      </c>
    </row>
    <row r="177" spans="1:6" ht="31.5" x14ac:dyDescent="0.25">
      <c r="A177" s="6" t="s">
        <v>322</v>
      </c>
      <c r="B177" s="1" t="s">
        <v>55</v>
      </c>
      <c r="C177" s="1" t="s">
        <v>7</v>
      </c>
      <c r="D177" s="1" t="s">
        <v>154</v>
      </c>
      <c r="E177" s="23">
        <v>0</v>
      </c>
    </row>
    <row r="178" spans="1:6" x14ac:dyDescent="0.25">
      <c r="A178" s="6" t="s">
        <v>323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324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325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326</v>
      </c>
      <c r="B181" s="1" t="s">
        <v>55</v>
      </c>
      <c r="C181" s="1" t="s">
        <v>7</v>
      </c>
      <c r="D181" s="1" t="s">
        <v>155</v>
      </c>
      <c r="E181" s="23">
        <v>0</v>
      </c>
      <c r="F181" s="23" t="s">
        <v>156</v>
      </c>
    </row>
    <row r="182" spans="1:6" x14ac:dyDescent="0.25">
      <c r="A182" s="6" t="s">
        <v>327</v>
      </c>
      <c r="B182" s="1" t="s">
        <v>58</v>
      </c>
      <c r="C182" s="1" t="s">
        <v>7</v>
      </c>
      <c r="D182" s="1" t="s">
        <v>112</v>
      </c>
      <c r="F182" s="23" t="s">
        <v>61</v>
      </c>
    </row>
    <row r="183" spans="1:6" x14ac:dyDescent="0.25">
      <c r="A183" s="6" t="s">
        <v>328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329</v>
      </c>
      <c r="B184" s="1" t="s">
        <v>63</v>
      </c>
      <c r="C184" s="1" t="s">
        <v>15</v>
      </c>
      <c r="D184" s="8">
        <f>E181/E2</f>
        <v>0</v>
      </c>
    </row>
    <row r="185" spans="1:6" ht="31.5" x14ac:dyDescent="0.25">
      <c r="A185" s="6" t="s">
        <v>330</v>
      </c>
      <c r="B185" s="1" t="s">
        <v>55</v>
      </c>
      <c r="C185" s="1" t="s">
        <v>7</v>
      </c>
      <c r="D185" s="1" t="s">
        <v>157</v>
      </c>
      <c r="E185" s="23">
        <v>5419.91</v>
      </c>
      <c r="F185" s="23">
        <f>'[5]гук(2016)'!$GO$24*12*'[5]гук(2016)'!$GO$4</f>
        <v>313.51408199999997</v>
      </c>
    </row>
    <row r="186" spans="1:6" x14ac:dyDescent="0.25">
      <c r="A186" s="6" t="s">
        <v>331</v>
      </c>
      <c r="B186" s="1" t="s">
        <v>58</v>
      </c>
      <c r="C186" s="1" t="s">
        <v>7</v>
      </c>
      <c r="D186" s="1" t="s">
        <v>112</v>
      </c>
    </row>
    <row r="187" spans="1:6" x14ac:dyDescent="0.25">
      <c r="A187" s="6" t="s">
        <v>332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333</v>
      </c>
      <c r="B188" s="1" t="s">
        <v>63</v>
      </c>
      <c r="C188" s="1" t="s">
        <v>15</v>
      </c>
      <c r="D188" s="8">
        <f>E185/E2</f>
        <v>8.7488458434221137</v>
      </c>
    </row>
    <row r="189" spans="1:6" ht="31.5" x14ac:dyDescent="0.25">
      <c r="A189" s="6" t="s">
        <v>334</v>
      </c>
      <c r="B189" s="1" t="s">
        <v>55</v>
      </c>
      <c r="C189" s="1" t="s">
        <v>7</v>
      </c>
      <c r="D189" s="8" t="s">
        <v>158</v>
      </c>
      <c r="E189" s="23">
        <v>0</v>
      </c>
    </row>
    <row r="190" spans="1:6" x14ac:dyDescent="0.25">
      <c r="A190" s="6" t="s">
        <v>335</v>
      </c>
      <c r="B190" s="1" t="s">
        <v>58</v>
      </c>
      <c r="C190" s="1" t="s">
        <v>7</v>
      </c>
      <c r="D190" s="8" t="s">
        <v>112</v>
      </c>
    </row>
    <row r="191" spans="1:6" x14ac:dyDescent="0.25">
      <c r="A191" s="6" t="s">
        <v>336</v>
      </c>
      <c r="B191" s="1" t="s">
        <v>3</v>
      </c>
      <c r="C191" s="1" t="s">
        <v>7</v>
      </c>
      <c r="D191" s="8" t="s">
        <v>61</v>
      </c>
    </row>
    <row r="192" spans="1:6" x14ac:dyDescent="0.25">
      <c r="A192" s="6" t="s">
        <v>337</v>
      </c>
      <c r="B192" s="1" t="s">
        <v>63</v>
      </c>
      <c r="C192" s="1" t="s">
        <v>15</v>
      </c>
      <c r="D192" s="8">
        <f>E189/E2</f>
        <v>0</v>
      </c>
    </row>
    <row r="193" spans="1:6" ht="47.25" x14ac:dyDescent="0.25">
      <c r="A193" s="22" t="s">
        <v>338</v>
      </c>
      <c r="B193" s="3" t="s">
        <v>50</v>
      </c>
      <c r="C193" s="3" t="s">
        <v>7</v>
      </c>
      <c r="D193" s="3" t="s">
        <v>159</v>
      </c>
    </row>
    <row r="194" spans="1:6" ht="18.75" x14ac:dyDescent="0.25">
      <c r="A194" s="6" t="s">
        <v>339</v>
      </c>
      <c r="B194" s="1" t="s">
        <v>53</v>
      </c>
      <c r="C194" s="1" t="s">
        <v>15</v>
      </c>
      <c r="D194" s="7">
        <f>E195+E199+E203+E207+E211+E215+E219+E223+E227+E231</f>
        <v>19720.62</v>
      </c>
      <c r="F194" s="13"/>
    </row>
    <row r="195" spans="1:6" ht="31.5" x14ac:dyDescent="0.25">
      <c r="A195" s="6" t="s">
        <v>340</v>
      </c>
      <c r="B195" s="1" t="s">
        <v>55</v>
      </c>
      <c r="C195" s="1" t="s">
        <v>7</v>
      </c>
      <c r="D195" s="1" t="s">
        <v>160</v>
      </c>
      <c r="E195" s="23">
        <v>0</v>
      </c>
    </row>
    <row r="196" spans="1:6" x14ac:dyDescent="0.25">
      <c r="A196" s="6" t="s">
        <v>341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342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343</v>
      </c>
      <c r="B198" s="1" t="s">
        <v>63</v>
      </c>
      <c r="C198" s="1" t="s">
        <v>15</v>
      </c>
      <c r="D198" s="1">
        <v>0</v>
      </c>
    </row>
    <row r="199" spans="1:6" ht="31.5" x14ac:dyDescent="0.25">
      <c r="A199" s="6" t="s">
        <v>344</v>
      </c>
      <c r="B199" s="1" t="s">
        <v>55</v>
      </c>
      <c r="C199" s="1" t="s">
        <v>7</v>
      </c>
      <c r="D199" s="1" t="s">
        <v>161</v>
      </c>
      <c r="E199" s="23">
        <v>0</v>
      </c>
      <c r="F199" s="23">
        <f>'[5]гук(2016)'!$GO$12*12*'[5]гук(2016)'!$GO$4</f>
        <v>1384.143894</v>
      </c>
    </row>
    <row r="200" spans="1:6" x14ac:dyDescent="0.25">
      <c r="A200" s="6" t="s">
        <v>345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346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347</v>
      </c>
      <c r="B202" s="1" t="s">
        <v>63</v>
      </c>
      <c r="C202" s="1" t="s">
        <v>15</v>
      </c>
      <c r="D202" s="8">
        <f>E199/E2</f>
        <v>0</v>
      </c>
    </row>
    <row r="203" spans="1:6" ht="31.5" x14ac:dyDescent="0.25">
      <c r="A203" s="6" t="s">
        <v>348</v>
      </c>
      <c r="B203" s="1" t="s">
        <v>55</v>
      </c>
      <c r="C203" s="1" t="s">
        <v>7</v>
      </c>
      <c r="D203" s="1" t="s">
        <v>162</v>
      </c>
      <c r="E203" s="23">
        <v>0</v>
      </c>
      <c r="F203" s="23" t="s">
        <v>213</v>
      </c>
    </row>
    <row r="204" spans="1:6" x14ac:dyDescent="0.25">
      <c r="A204" s="6" t="s">
        <v>349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350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351</v>
      </c>
      <c r="B206" s="1" t="s">
        <v>63</v>
      </c>
      <c r="C206" s="1" t="s">
        <v>15</v>
      </c>
      <c r="D206" s="28">
        <f>E203/E2</f>
        <v>0</v>
      </c>
    </row>
    <row r="207" spans="1:6" ht="31.5" x14ac:dyDescent="0.25">
      <c r="A207" s="6" t="s">
        <v>352</v>
      </c>
      <c r="B207" s="1" t="s">
        <v>55</v>
      </c>
      <c r="C207" s="1" t="s">
        <v>7</v>
      </c>
      <c r="D207" s="1" t="s">
        <v>163</v>
      </c>
      <c r="E207" s="23">
        <v>0</v>
      </c>
    </row>
    <row r="208" spans="1:6" x14ac:dyDescent="0.25">
      <c r="A208" s="6" t="s">
        <v>353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354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355</v>
      </c>
      <c r="B210" s="1" t="s">
        <v>63</v>
      </c>
      <c r="C210" s="1" t="s">
        <v>15</v>
      </c>
      <c r="D210" s="1">
        <v>0</v>
      </c>
    </row>
    <row r="211" spans="1:6" ht="31.5" x14ac:dyDescent="0.25">
      <c r="A211" s="6" t="s">
        <v>356</v>
      </c>
      <c r="B211" s="1" t="s">
        <v>55</v>
      </c>
      <c r="C211" s="1" t="s">
        <v>7</v>
      </c>
      <c r="D211" s="1" t="s">
        <v>164</v>
      </c>
      <c r="E211" s="23">
        <v>19720.62</v>
      </c>
    </row>
    <row r="212" spans="1:6" x14ac:dyDescent="0.25">
      <c r="A212" s="6" t="s">
        <v>357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358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359</v>
      </c>
      <c r="B214" s="1" t="s">
        <v>63</v>
      </c>
      <c r="C214" s="1" t="s">
        <v>15</v>
      </c>
      <c r="D214" s="8">
        <f>E211/E2</f>
        <v>31.833123486682808</v>
      </c>
    </row>
    <row r="215" spans="1:6" ht="31.5" x14ac:dyDescent="0.25">
      <c r="A215" s="6" t="s">
        <v>360</v>
      </c>
      <c r="B215" s="1" t="s">
        <v>55</v>
      </c>
      <c r="C215" s="1" t="s">
        <v>7</v>
      </c>
      <c r="D215" s="1" t="s">
        <v>165</v>
      </c>
      <c r="E215" s="23">
        <v>0</v>
      </c>
    </row>
    <row r="216" spans="1:6" x14ac:dyDescent="0.25">
      <c r="A216" s="6" t="s">
        <v>361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362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363</v>
      </c>
      <c r="B218" s="1" t="s">
        <v>63</v>
      </c>
      <c r="C218" s="1" t="s">
        <v>15</v>
      </c>
      <c r="D218" s="8">
        <f>E215/E2</f>
        <v>0</v>
      </c>
    </row>
    <row r="219" spans="1:6" ht="31.5" x14ac:dyDescent="0.25">
      <c r="A219" s="6" t="s">
        <v>364</v>
      </c>
      <c r="B219" s="1" t="s">
        <v>55</v>
      </c>
      <c r="C219" s="1" t="s">
        <v>7</v>
      </c>
      <c r="D219" s="1" t="s">
        <v>166</v>
      </c>
      <c r="E219" s="23">
        <v>0</v>
      </c>
    </row>
    <row r="220" spans="1:6" x14ac:dyDescent="0.25">
      <c r="A220" s="6" t="s">
        <v>365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366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367</v>
      </c>
      <c r="B222" s="1" t="s">
        <v>63</v>
      </c>
      <c r="C222" s="1" t="s">
        <v>15</v>
      </c>
      <c r="D222" s="8">
        <f>E219/E2</f>
        <v>0</v>
      </c>
    </row>
    <row r="223" spans="1:6" ht="31.5" x14ac:dyDescent="0.25">
      <c r="A223" s="6" t="s">
        <v>368</v>
      </c>
      <c r="B223" s="1" t="s">
        <v>55</v>
      </c>
      <c r="C223" s="1" t="s">
        <v>7</v>
      </c>
      <c r="D223" s="1" t="s">
        <v>167</v>
      </c>
      <c r="E223" s="23">
        <v>0</v>
      </c>
      <c r="F223" s="23" t="s">
        <v>213</v>
      </c>
    </row>
    <row r="224" spans="1:6" x14ac:dyDescent="0.25">
      <c r="A224" s="6" t="s">
        <v>369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370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371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372</v>
      </c>
      <c r="B227" s="1" t="s">
        <v>55</v>
      </c>
      <c r="C227" s="1" t="s">
        <v>7</v>
      </c>
      <c r="D227" s="1" t="s">
        <v>168</v>
      </c>
      <c r="E227" s="23">
        <v>0</v>
      </c>
    </row>
    <row r="228" spans="1:6" x14ac:dyDescent="0.25">
      <c r="A228" s="6" t="s">
        <v>373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374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375</v>
      </c>
      <c r="B230" s="1" t="s">
        <v>63</v>
      </c>
      <c r="C230" s="1" t="s">
        <v>15</v>
      </c>
      <c r="D230" s="8">
        <f>E227/E2</f>
        <v>0</v>
      </c>
    </row>
    <row r="231" spans="1:6" ht="31.5" x14ac:dyDescent="0.25">
      <c r="A231" s="6" t="s">
        <v>376</v>
      </c>
      <c r="B231" s="1" t="s">
        <v>55</v>
      </c>
      <c r="C231" s="1" t="s">
        <v>7</v>
      </c>
      <c r="D231" s="1" t="s">
        <v>169</v>
      </c>
      <c r="E231" s="23">
        <v>0</v>
      </c>
      <c r="F231" s="23" t="s">
        <v>170</v>
      </c>
    </row>
    <row r="232" spans="1:6" x14ac:dyDescent="0.25">
      <c r="A232" s="6" t="s">
        <v>377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378</v>
      </c>
      <c r="B233" s="1" t="s">
        <v>3</v>
      </c>
      <c r="C233" s="1" t="s">
        <v>7</v>
      </c>
      <c r="D233" s="1" t="s">
        <v>171</v>
      </c>
    </row>
    <row r="234" spans="1:6" x14ac:dyDescent="0.25">
      <c r="A234" s="6" t="s">
        <v>379</v>
      </c>
      <c r="B234" s="1" t="s">
        <v>63</v>
      </c>
      <c r="C234" s="1" t="s">
        <v>15</v>
      </c>
      <c r="D234" s="8">
        <f>E231/E2</f>
        <v>0</v>
      </c>
    </row>
    <row r="235" spans="1:6" x14ac:dyDescent="0.25">
      <c r="A235" s="6"/>
      <c r="B235" s="3" t="s">
        <v>172</v>
      </c>
      <c r="C235" s="1" t="s">
        <v>15</v>
      </c>
      <c r="D235" s="14">
        <f>SUM(D28,D34,D60,D66,D72,D78,D84,D94,D152,D194)</f>
        <v>70125.216388999994</v>
      </c>
    </row>
    <row r="236" spans="1:6" x14ac:dyDescent="0.25">
      <c r="A236" s="25" t="s">
        <v>173</v>
      </c>
      <c r="B236" s="25"/>
      <c r="C236" s="25"/>
      <c r="D236" s="25"/>
    </row>
    <row r="237" spans="1:6" x14ac:dyDescent="0.25">
      <c r="A237" s="6" t="s">
        <v>174</v>
      </c>
      <c r="B237" s="1" t="s">
        <v>175</v>
      </c>
      <c r="C237" s="1" t="s">
        <v>176</v>
      </c>
      <c r="D237" s="1">
        <v>0</v>
      </c>
      <c r="E237" s="23" t="s">
        <v>210</v>
      </c>
    </row>
    <row r="238" spans="1:6" x14ac:dyDescent="0.25">
      <c r="A238" s="6" t="s">
        <v>177</v>
      </c>
      <c r="B238" s="1" t="s">
        <v>178</v>
      </c>
      <c r="C238" s="1" t="s">
        <v>176</v>
      </c>
      <c r="D238" s="1">
        <v>0</v>
      </c>
      <c r="E238" s="23" t="s">
        <v>210</v>
      </c>
    </row>
    <row r="239" spans="1:6" x14ac:dyDescent="0.25">
      <c r="A239" s="6" t="s">
        <v>179</v>
      </c>
      <c r="B239" s="1" t="s">
        <v>180</v>
      </c>
      <c r="C239" s="1" t="s">
        <v>176</v>
      </c>
      <c r="D239" s="1">
        <v>0</v>
      </c>
      <c r="E239" s="23" t="s">
        <v>210</v>
      </c>
    </row>
    <row r="240" spans="1:6" x14ac:dyDescent="0.25">
      <c r="A240" s="6" t="s">
        <v>181</v>
      </c>
      <c r="B240" s="1" t="s">
        <v>182</v>
      </c>
      <c r="C240" s="1" t="s">
        <v>15</v>
      </c>
      <c r="D240" s="1">
        <v>-19319.689999999999</v>
      </c>
      <c r="E240" s="23" t="s">
        <v>210</v>
      </c>
    </row>
    <row r="241" spans="1:5" x14ac:dyDescent="0.25">
      <c r="A241" s="25" t="s">
        <v>183</v>
      </c>
      <c r="B241" s="25"/>
      <c r="C241" s="25"/>
      <c r="D241" s="25"/>
    </row>
    <row r="242" spans="1:5" ht="31.5" x14ac:dyDescent="0.25">
      <c r="A242" s="6" t="s">
        <v>184</v>
      </c>
      <c r="B242" s="1" t="s">
        <v>14</v>
      </c>
      <c r="C242" s="1" t="s">
        <v>15</v>
      </c>
      <c r="D242" s="1">
        <v>0</v>
      </c>
      <c r="E242" s="23" t="s">
        <v>185</v>
      </c>
    </row>
    <row r="243" spans="1:5" ht="31.5" x14ac:dyDescent="0.25">
      <c r="A243" s="6" t="s">
        <v>186</v>
      </c>
      <c r="B243" s="1" t="s">
        <v>17</v>
      </c>
      <c r="C243" s="1" t="s">
        <v>15</v>
      </c>
      <c r="D243" s="1">
        <v>0</v>
      </c>
      <c r="E243" s="23" t="s">
        <v>185</v>
      </c>
    </row>
    <row r="244" spans="1:5" ht="31.5" x14ac:dyDescent="0.25">
      <c r="A244" s="6" t="s">
        <v>187</v>
      </c>
      <c r="B244" s="1" t="s">
        <v>19</v>
      </c>
      <c r="C244" s="1" t="s">
        <v>15</v>
      </c>
      <c r="D244" s="1">
        <v>0</v>
      </c>
      <c r="E244" s="23" t="s">
        <v>185</v>
      </c>
    </row>
    <row r="245" spans="1:5" ht="31.5" x14ac:dyDescent="0.25">
      <c r="A245" s="6" t="s">
        <v>188</v>
      </c>
      <c r="B245" s="1" t="s">
        <v>43</v>
      </c>
      <c r="C245" s="1" t="s">
        <v>15</v>
      </c>
      <c r="D245" s="1">
        <v>0</v>
      </c>
      <c r="E245" s="23" t="s">
        <v>185</v>
      </c>
    </row>
    <row r="246" spans="1:5" ht="31.5" x14ac:dyDescent="0.25">
      <c r="A246" s="6" t="s">
        <v>189</v>
      </c>
      <c r="B246" s="1" t="s">
        <v>190</v>
      </c>
      <c r="C246" s="1" t="s">
        <v>15</v>
      </c>
      <c r="D246" s="1">
        <v>0</v>
      </c>
      <c r="E246" s="23" t="s">
        <v>185</v>
      </c>
    </row>
    <row r="247" spans="1:5" ht="31.5" x14ac:dyDescent="0.25">
      <c r="A247" s="6" t="s">
        <v>191</v>
      </c>
      <c r="B247" s="1" t="s">
        <v>47</v>
      </c>
      <c r="C247" s="1" t="s">
        <v>15</v>
      </c>
      <c r="D247" s="1">
        <v>0</v>
      </c>
      <c r="E247" s="23" t="s">
        <v>185</v>
      </c>
    </row>
    <row r="248" spans="1:5" x14ac:dyDescent="0.25">
      <c r="A248" s="25" t="s">
        <v>192</v>
      </c>
      <c r="B248" s="25"/>
      <c r="C248" s="25"/>
      <c r="D248" s="25"/>
      <c r="E248" s="10"/>
    </row>
    <row r="249" spans="1:5" ht="31.5" x14ac:dyDescent="0.25">
      <c r="A249" s="6" t="s">
        <v>193</v>
      </c>
      <c r="B249" s="1" t="s">
        <v>175</v>
      </c>
      <c r="C249" s="1" t="s">
        <v>176</v>
      </c>
      <c r="D249" s="1">
        <v>0</v>
      </c>
      <c r="E249" s="23" t="s">
        <v>185</v>
      </c>
    </row>
    <row r="250" spans="1:5" ht="31.5" x14ac:dyDescent="0.25">
      <c r="A250" s="6" t="s">
        <v>194</v>
      </c>
      <c r="B250" s="1" t="s">
        <v>178</v>
      </c>
      <c r="C250" s="1" t="s">
        <v>176</v>
      </c>
      <c r="D250" s="1">
        <v>0</v>
      </c>
      <c r="E250" s="23" t="s">
        <v>185</v>
      </c>
    </row>
    <row r="251" spans="1:5" ht="31.5" x14ac:dyDescent="0.25">
      <c r="A251" s="6" t="s">
        <v>195</v>
      </c>
      <c r="B251" s="1" t="s">
        <v>196</v>
      </c>
      <c r="C251" s="1" t="s">
        <v>176</v>
      </c>
      <c r="D251" s="1">
        <v>0</v>
      </c>
      <c r="E251" s="23" t="s">
        <v>185</v>
      </c>
    </row>
    <row r="252" spans="1:5" ht="31.5" x14ac:dyDescent="0.25">
      <c r="A252" s="6" t="s">
        <v>197</v>
      </c>
      <c r="B252" s="1" t="s">
        <v>182</v>
      </c>
      <c r="C252" s="1" t="s">
        <v>15</v>
      </c>
      <c r="D252" s="1">
        <v>0</v>
      </c>
      <c r="E252" s="23" t="s">
        <v>185</v>
      </c>
    </row>
    <row r="253" spans="1:5" x14ac:dyDescent="0.25">
      <c r="A253" s="25" t="s">
        <v>198</v>
      </c>
      <c r="B253" s="25"/>
      <c r="C253" s="25"/>
      <c r="D253" s="25"/>
    </row>
    <row r="254" spans="1:5" x14ac:dyDescent="0.25">
      <c r="A254" s="6" t="s">
        <v>199</v>
      </c>
      <c r="B254" s="1" t="s">
        <v>200</v>
      </c>
      <c r="C254" s="1" t="s">
        <v>176</v>
      </c>
      <c r="D254" s="1">
        <v>7</v>
      </c>
      <c r="E254" s="23" t="s">
        <v>201</v>
      </c>
    </row>
    <row r="255" spans="1:5" x14ac:dyDescent="0.25">
      <c r="A255" s="6" t="s">
        <v>202</v>
      </c>
      <c r="B255" s="1" t="s">
        <v>203</v>
      </c>
      <c r="C255" s="1" t="s">
        <v>176</v>
      </c>
      <c r="D255" s="1">
        <v>0</v>
      </c>
      <c r="E255" s="23" t="s">
        <v>201</v>
      </c>
    </row>
    <row r="256" spans="1:5" ht="31.5" x14ac:dyDescent="0.25">
      <c r="A256" s="6" t="s">
        <v>204</v>
      </c>
      <c r="B256" s="1" t="s">
        <v>205</v>
      </c>
      <c r="C256" s="1" t="s">
        <v>15</v>
      </c>
      <c r="D256" s="1">
        <v>0</v>
      </c>
      <c r="E256" s="23" t="s">
        <v>201</v>
      </c>
    </row>
    <row r="260" spans="1:4" x14ac:dyDescent="0.25">
      <c r="A260" s="26" t="s">
        <v>207</v>
      </c>
      <c r="B260" s="26"/>
      <c r="D260" s="21" t="s">
        <v>208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60:B260"/>
    <mergeCell ref="F85:F86"/>
    <mergeCell ref="A236:D236"/>
    <mergeCell ref="A241:D241"/>
    <mergeCell ref="A248:D248"/>
    <mergeCell ref="A253:D253"/>
  </mergeCells>
  <pageMargins left="0.7" right="0.7" top="0.75" bottom="0.75" header="0.3" footer="0.3"/>
  <pageSetup paperSize="9" scale="52" orientation="portrait" r:id="rId1"/>
  <rowBreaks count="2" manualBreakCount="2">
    <brk id="70" max="3" man="1"/>
    <brk id="19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2021-04-19T10:23:12Z</dcterms:modified>
</cp:coreProperties>
</file>