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<sst xmlns="http://schemas.openxmlformats.org/spreadsheetml/2006/main" count="949" uniqueCount="391">
  <si>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</si>
  <si>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</si>
  <si>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</si>
  <si>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</si>
  <si>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</si>
  <si>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</si>
  <si>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</si>
  <si>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</si>
  <si>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</si>
  <si>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</si>
  <si>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</si>
  <si>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</si>
  <si>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</si>
  <si>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</si>
  <si>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</si>
  <si>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</si>
  <si>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</si>
  <si>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</si>
  <si>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</si>
  <si>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</si>
  <si>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</si>
  <si>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</si>
  <si>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</si>
  <si>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</si>
  <si>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</si>
  <si>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</si>
  <si>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</si>
  <si>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</si>
  <si>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</si>
  <si>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</si>
  <si>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</si>
  <si>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</si>
  <si>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</si>
  <si>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</si>
  <si>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</si>
  <si>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</si>
  <si>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</si>
  <si>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</si>
  <si>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</si>
  <si>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</si>
  <si>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</si>
  <si>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</si>
  <si>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</si>
  <si>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</si>
  <si>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</si>
  <si>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</si>
  <si>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</si>
  <si>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</si>
  <si>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</si>
  <si>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</si>
  <si>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</si>
  <si>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</si>
  <si>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</si>
  <si>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</si>
  <si>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</si>
  <si>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</si>
  <si>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</si>
  <si>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</si>
  <si>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</si>
  <si>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</si>
  <si>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</si>
  <si>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</si>
  <si>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</si>
  <si>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</si>
  <si>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</si>
  <si>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</si>
  <si>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</si>
  <si>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</si>
  <si>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</si>
  <si>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</si>
  <si>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</si>
  <si>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</si>
  <si>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</si>
  <si>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</si>
  <si>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</si>
  <si>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</si>
  <si>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</si>
  <si>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</si>
  <si>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</si>
  <si>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</si>
  <si>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</si>
  <si>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</si>
  <si>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</si>
  <si>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</si>
  <si>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</si>
  <si>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</si>
  <si>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</si>
  <si>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</si>
  <si>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</si>
  <si>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</si>
  <si>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</si>
  <si>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</si>
  <si>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</si>
  <si>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</si>
  <si>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</si>
  <si>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</si>
  <si>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</si>
  <si>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</si>
  <si>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</si>
  <si>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</si>
  <si>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</si>
  <si>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</si>
  <si>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</si>
  <si>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</si>
  <si>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</si>
  <si>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</si>
  <si>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</si>
  <si>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</si>
  <si>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</si>
  <si>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</si>
  <si>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</si>
  <si>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</si>
  <si>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</si>
  <si>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</si>
  <si>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</si>
  <si>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</si>
  <si>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</si>
  <si>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</si>
  <si>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</si>
  <si>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</si>
  <si>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</si>
  <si>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</si>
  <si>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</si>
  <si>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</si>
  <si>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</si>
  <si>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</si>
  <si>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</si>
  <si>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</si>
  <si>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</si>
  <si>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</si>
  <si>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</si>
  <si>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</si>
  <si>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</si>
  <si>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</si>
  <si>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</si>
  <si>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</si>
  <si>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</si>
  <si>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</si>
  <si>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</si>
  <si>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</si>
  <si>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</si>
  <si>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</si>
  <si>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</si>
  <si>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</si>
  <si>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</si>
  <si>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</si>
  <si>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</si>
  <si>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</si>
  <si>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</si>
  <si>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</si>
  <si>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</si>
  <si>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</si>
  <si>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</si>
  <si>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</si>
  <si>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</si>
  <si>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</si>
  <si>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</si>
  <si>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</si>
  <si>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</si>
  <si>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</si>
  <si>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</si>
  <si>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</si>
  <si>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</si>
  <si>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</si>
  <si>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</si>
  <si>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</si>
  <si>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</si>
  <si>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</si>
  <si>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</si>
  <si>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</si>
  <si>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</si>
  <si>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</si>
  <si>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</si>
  <si>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</si>
  <si>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</si>
  <si>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</si>
  <si>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</si>
  <si>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</si>
  <si>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</si>
  <si>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</si>
  <si>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</si>
  <si>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</si>
  <si>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</si>
  <si>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</si>
  <si>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</si>
  <si>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</si>
  <si>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</si>
  <si>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</si>
  <si>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</si>
  <si>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</si>
  <si>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</si>
  <si>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</si>
  <si>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</si>
  <si>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</si>
  <si>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</si>
  <si>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</si>
  <si>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</si>
  <si>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</si>
  <si>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</si>
  <si>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</si>
  <si>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</si>
  <si>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</si>
  <si>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</si>
  <si>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</si>
  <si>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</si>
  <si>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</si>
  <si>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</si>
  <si>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</si>
  <si>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</si>
  <si>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</si>
  <si>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</si>
  <si>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</si>
  <si>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</si>
  <si>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</si>
  <si>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</si>
  <si>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</si>
  <si>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</si>
  <si>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</si>
  <si>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</si>
  <si>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</si>
  <si>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</si>
  <si>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</si>
  <si>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</si>
  <si>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</si>
  <si>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</si>
  <si>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</si>
  <si>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</si>
  <si>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</si>
  <si>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</si>
  <si>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</si>
  <si>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</si>
  <si>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35Б                                            ул. Интернациональная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</si>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</sst>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8;&#1085;&#1090;&#1077;&#1088;&#1085;&#1072;&#1094;&#1080;&#1086;&#1085;&#1072;&#1083;&#1100;&#1085;&#1072;&#1103;,%20&#1076;.%2035&#1041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DO38">
            <v>0.111935</v>
          </cell>
        </row>
        <row r="39">
          <cell r="DO39">
            <v>0.079685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Q4">
            <v>3161.2</v>
          </cell>
        </row>
        <row r="38">
          <cell r="DO38">
            <v>0.111935</v>
          </cell>
        </row>
        <row r="42">
          <cell r="DO42">
            <v>0.203907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DA123">
            <v>213026.4628128</v>
          </cell>
        </row>
        <row r="124">
          <cell r="DA124">
            <v>226063.0339104003</v>
          </cell>
        </row>
        <row r="125">
          <cell r="DA125">
            <v>54163.66032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-7377.40733599948</v>
          </cell>
        </row>
        <row r="25">
          <cell r="D25">
            <v>124927.23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46">
          <cell r="DO46">
            <v>0.159</v>
          </cell>
        </row>
        <row r="47">
          <cell r="DO47">
            <v>0.301</v>
          </cell>
        </row>
        <row r="48">
          <cell r="DO48">
            <v>0.077</v>
          </cell>
        </row>
        <row r="49">
          <cell r="DO49">
            <v>0.158</v>
          </cell>
        </row>
        <row r="51">
          <cell r="DO51">
            <v>0.216</v>
          </cell>
        </row>
        <row r="55">
          <cell r="DO55">
            <v>0.268</v>
          </cell>
        </row>
        <row r="56">
          <cell r="DO56">
            <v>0.642</v>
          </cell>
        </row>
        <row r="57">
          <cell r="DO57">
            <v>0.057</v>
          </cell>
        </row>
        <row r="59">
          <cell r="DO59">
            <v>0.284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SheetLayoutView="100" zoomScalePageLayoutView="0" workbookViewId="0" topLeftCell="A1">
      <selection activeCell="A27" sqref="A27:A244"/>
    </sheetView>
  </sheetViews>
  <sheetFormatPr defaultColWidth="9.140625" defaultRowHeight="15"/>
  <cols>
    <col min="1" max="1" width="9.140625" style="16" customWidth="1"/>
    <col min="2" max="2" width="62.421875" style="21" customWidth="1"/>
    <col min="3" max="3" width="24.28125" style="21" customWidth="1"/>
    <col min="4" max="4" width="62.7109375" style="17" customWidth="1"/>
    <col min="5" max="5" width="18.7109375" style="2" hidden="1" customWidth="1"/>
    <col min="6" max="6" width="17.8515625" style="21" hidden="1" customWidth="1"/>
    <col min="7" max="7" width="23.57421875" style="21" hidden="1" customWidth="1"/>
    <col min="8" max="12" width="9.140625" style="21" hidden="1" customWidth="1"/>
    <col min="13" max="22" width="9.140625" style="21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5" t="s">
        <v>231</v>
      </c>
      <c r="B2" s="25"/>
      <c r="C2" s="25"/>
      <c r="D2" s="25"/>
      <c r="E2" s="2">
        <v>3158.9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8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232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233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234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7" t="s">
        <v>57</v>
      </c>
      <c r="B9" s="1" t="s">
        <v>72</v>
      </c>
      <c r="C9" s="1" t="s">
        <v>73</v>
      </c>
      <c r="D9" s="26">
        <f>'[4]по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26">
        <f>'[4]по форме'!$D$24</f>
        <v>-7377.40733599948</v>
      </c>
    </row>
    <row r="11" spans="1:4" ht="15.75">
      <c r="A11" s="7" t="s">
        <v>75</v>
      </c>
      <c r="B11" s="1" t="s">
        <v>76</v>
      </c>
      <c r="C11" s="1" t="s">
        <v>73</v>
      </c>
      <c r="D11" s="26">
        <f>'[4]по форме'!$D$25</f>
        <v>124927.23</v>
      </c>
    </row>
    <row r="12" spans="1:4" ht="31.5">
      <c r="A12" s="7" t="s">
        <v>77</v>
      </c>
      <c r="B12" s="1" t="s">
        <v>78</v>
      </c>
      <c r="C12" s="1" t="s">
        <v>73</v>
      </c>
      <c r="D12" s="26">
        <f>D13+D14+D15</f>
        <v>493253.15704320034</v>
      </c>
    </row>
    <row r="13" spans="1:4" ht="15.75">
      <c r="A13" s="7" t="s">
        <v>94</v>
      </c>
      <c r="B13" s="18" t="s">
        <v>79</v>
      </c>
      <c r="C13" s="1" t="s">
        <v>73</v>
      </c>
      <c r="D13" s="26">
        <f>'[3]ГУК 2019'!$DA$124</f>
        <v>226063.0339104003</v>
      </c>
    </row>
    <row r="14" spans="1:4" ht="15.75">
      <c r="A14" s="7" t="s">
        <v>95</v>
      </c>
      <c r="B14" s="18" t="s">
        <v>80</v>
      </c>
      <c r="C14" s="1" t="s">
        <v>73</v>
      </c>
      <c r="D14" s="26">
        <f>'[3]ГУК 2019'!$DA$123</f>
        <v>213026.4628128</v>
      </c>
    </row>
    <row r="15" spans="1:4" ht="15.75">
      <c r="A15" s="7" t="s">
        <v>96</v>
      </c>
      <c r="B15" s="18" t="s">
        <v>81</v>
      </c>
      <c r="C15" s="1" t="s">
        <v>73</v>
      </c>
      <c r="D15" s="26">
        <f>'[3]ГУК 2019'!$DA$125</f>
        <v>54163.66032</v>
      </c>
    </row>
    <row r="16" spans="1:5" ht="15.75">
      <c r="A16" s="18" t="s">
        <v>82</v>
      </c>
      <c r="B16" s="18" t="s">
        <v>83</v>
      </c>
      <c r="C16" s="18" t="s">
        <v>73</v>
      </c>
      <c r="D16" s="19">
        <f>D17</f>
        <v>343038.60704320035</v>
      </c>
      <c r="E16" s="2">
        <v>367748.9</v>
      </c>
    </row>
    <row r="17" spans="1:4" ht="31.5">
      <c r="A17" s="18" t="s">
        <v>59</v>
      </c>
      <c r="B17" s="18" t="s">
        <v>97</v>
      </c>
      <c r="C17" s="18" t="s">
        <v>73</v>
      </c>
      <c r="D17" s="19">
        <f>D12-D25+D250+D266</f>
        <v>343038.60704320035</v>
      </c>
    </row>
    <row r="18" spans="1:4" ht="31.5">
      <c r="A18" s="18" t="s">
        <v>84</v>
      </c>
      <c r="B18" s="18" t="s">
        <v>98</v>
      </c>
      <c r="C18" s="18" t="s">
        <v>73</v>
      </c>
      <c r="D18" s="19">
        <v>0</v>
      </c>
    </row>
    <row r="19" spans="1:4" ht="15.75">
      <c r="A19" s="18" t="s">
        <v>60</v>
      </c>
      <c r="B19" s="18" t="s">
        <v>85</v>
      </c>
      <c r="C19" s="18" t="s">
        <v>73</v>
      </c>
      <c r="D19" s="19">
        <v>0</v>
      </c>
    </row>
    <row r="20" spans="1:4" ht="15.75">
      <c r="A20" s="18" t="s">
        <v>61</v>
      </c>
      <c r="B20" s="18" t="s">
        <v>86</v>
      </c>
      <c r="C20" s="18" t="s">
        <v>73</v>
      </c>
      <c r="D20" s="19">
        <v>0</v>
      </c>
    </row>
    <row r="21" spans="1:4" ht="15.75">
      <c r="A21" s="18" t="s">
        <v>87</v>
      </c>
      <c r="B21" s="18" t="s">
        <v>88</v>
      </c>
      <c r="C21" s="18" t="s">
        <v>73</v>
      </c>
      <c r="D21" s="19">
        <v>0</v>
      </c>
    </row>
    <row r="22" spans="1:4" ht="15.75">
      <c r="A22" s="18" t="s">
        <v>89</v>
      </c>
      <c r="B22" s="18" t="s">
        <v>90</v>
      </c>
      <c r="C22" s="18" t="s">
        <v>73</v>
      </c>
      <c r="D22" s="19">
        <f>D16+D10+D9</f>
        <v>335661.19970720087</v>
      </c>
    </row>
    <row r="23" spans="1:4" ht="15.75">
      <c r="A23" s="18" t="s">
        <v>91</v>
      </c>
      <c r="B23" s="18" t="s">
        <v>99</v>
      </c>
      <c r="C23" s="18" t="s">
        <v>73</v>
      </c>
      <c r="D23" s="19">
        <v>1075.78</v>
      </c>
    </row>
    <row r="24" spans="1:4" ht="15.75">
      <c r="A24" s="18" t="s">
        <v>92</v>
      </c>
      <c r="B24" s="18" t="s">
        <v>100</v>
      </c>
      <c r="C24" s="18" t="s">
        <v>73</v>
      </c>
      <c r="D24" s="19">
        <f>D22-D245</f>
        <v>-474.7042575991363</v>
      </c>
    </row>
    <row r="25" spans="1:4" ht="15.75">
      <c r="A25" s="18" t="s">
        <v>93</v>
      </c>
      <c r="B25" s="18" t="s">
        <v>101</v>
      </c>
      <c r="C25" s="18" t="s">
        <v>73</v>
      </c>
      <c r="D25" s="19">
        <v>152465.49</v>
      </c>
    </row>
    <row r="26" spans="1:4" ht="35.25" customHeight="1">
      <c r="A26" s="24" t="s">
        <v>102</v>
      </c>
      <c r="B26" s="24"/>
      <c r="C26" s="24"/>
      <c r="D26" s="24"/>
    </row>
    <row r="27" spans="1:22" s="6" customFormat="1" ht="31.5">
      <c r="A27" s="22" t="s">
        <v>113</v>
      </c>
      <c r="B27" s="4" t="s">
        <v>104</v>
      </c>
      <c r="C27" s="4" t="s">
        <v>67</v>
      </c>
      <c r="D27" s="1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31856.14</v>
      </c>
      <c r="E28" s="2">
        <v>31856.14</v>
      </c>
    </row>
    <row r="29" spans="1:4" ht="31.5">
      <c r="A29" s="7" t="s">
        <v>110</v>
      </c>
      <c r="B29" s="1" t="s">
        <v>106</v>
      </c>
      <c r="C29" s="1" t="s">
        <v>67</v>
      </c>
      <c r="D29" s="8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8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8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8">
        <f>E28/E2</f>
        <v>10.084567412706955</v>
      </c>
    </row>
    <row r="33" spans="1:22" s="6" customFormat="1" ht="31.5">
      <c r="A33" s="22" t="s">
        <v>115</v>
      </c>
      <c r="B33" s="4" t="s">
        <v>104</v>
      </c>
      <c r="C33" s="4" t="s">
        <v>67</v>
      </c>
      <c r="D33" s="1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31745.17</v>
      </c>
    </row>
    <row r="35" spans="1:5" ht="31.5">
      <c r="A35" s="7" t="s">
        <v>117</v>
      </c>
      <c r="B35" s="1" t="s">
        <v>106</v>
      </c>
      <c r="C35" s="1" t="s">
        <v>67</v>
      </c>
      <c r="D35" s="8" t="s">
        <v>12</v>
      </c>
      <c r="E35" s="2">
        <v>1664.37</v>
      </c>
    </row>
    <row r="36" spans="1:4" ht="15.75">
      <c r="A36" s="7" t="s">
        <v>118</v>
      </c>
      <c r="B36" s="1" t="s">
        <v>107</v>
      </c>
      <c r="C36" s="1" t="s">
        <v>67</v>
      </c>
      <c r="D36" s="8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8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8">
        <f>E35/E2</f>
        <v>0.5268827756497515</v>
      </c>
    </row>
    <row r="39" spans="1:5" ht="31.5">
      <c r="A39" s="7" t="s">
        <v>121</v>
      </c>
      <c r="B39" s="1" t="s">
        <v>106</v>
      </c>
      <c r="C39" s="1" t="s">
        <v>67</v>
      </c>
      <c r="D39" s="8" t="s">
        <v>198</v>
      </c>
      <c r="E39" s="2">
        <v>978.71</v>
      </c>
    </row>
    <row r="40" spans="1:4" ht="15.75">
      <c r="A40" s="7" t="s">
        <v>122</v>
      </c>
      <c r="B40" s="1" t="s">
        <v>107</v>
      </c>
      <c r="C40" s="1" t="s">
        <v>67</v>
      </c>
      <c r="D40" s="8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8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8">
        <f>E39/E2</f>
        <v>0.30982620532463834</v>
      </c>
    </row>
    <row r="43" spans="1:5" ht="31.5">
      <c r="A43" s="7" t="s">
        <v>125</v>
      </c>
      <c r="B43" s="1" t="s">
        <v>106</v>
      </c>
      <c r="C43" s="1" t="s">
        <v>67</v>
      </c>
      <c r="D43" s="8" t="s">
        <v>13</v>
      </c>
      <c r="E43" s="2">
        <v>8077.18</v>
      </c>
    </row>
    <row r="44" spans="1:4" ht="15.75">
      <c r="A44" s="7" t="s">
        <v>126</v>
      </c>
      <c r="B44" s="1" t="s">
        <v>107</v>
      </c>
      <c r="C44" s="1" t="s">
        <v>67</v>
      </c>
      <c r="D44" s="8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8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2.556959701161797</v>
      </c>
    </row>
    <row r="47" spans="1:5" ht="31.5">
      <c r="A47" s="7" t="s">
        <v>212</v>
      </c>
      <c r="B47" s="1" t="s">
        <v>106</v>
      </c>
      <c r="C47" s="1" t="s">
        <v>67</v>
      </c>
      <c r="D47" s="8" t="s">
        <v>14</v>
      </c>
      <c r="E47" s="2">
        <v>20484.98</v>
      </c>
    </row>
    <row r="48" spans="1:4" ht="15.75">
      <c r="A48" s="7" t="s">
        <v>213</v>
      </c>
      <c r="B48" s="1" t="s">
        <v>107</v>
      </c>
      <c r="C48" s="1" t="s">
        <v>67</v>
      </c>
      <c r="D48" s="8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8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8">
        <f>E47/E2</f>
        <v>6.484845990692962</v>
      </c>
    </row>
    <row r="51" spans="1:5" ht="47.25">
      <c r="A51" s="7" t="s">
        <v>216</v>
      </c>
      <c r="B51" s="1" t="s">
        <v>106</v>
      </c>
      <c r="C51" s="1" t="s">
        <v>67</v>
      </c>
      <c r="D51" s="8" t="s">
        <v>201</v>
      </c>
      <c r="E51" s="2">
        <v>539.93</v>
      </c>
    </row>
    <row r="52" spans="1:4" ht="15.75">
      <c r="A52" s="7" t="s">
        <v>217</v>
      </c>
      <c r="B52" s="1" t="s">
        <v>107</v>
      </c>
      <c r="C52" s="1" t="s">
        <v>67</v>
      </c>
      <c r="D52" s="8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8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8">
        <f>E51/E2</f>
        <v>0.17092342271043715</v>
      </c>
    </row>
    <row r="55" spans="1:5" ht="31.5">
      <c r="A55" s="7" t="s">
        <v>220</v>
      </c>
      <c r="B55" s="1" t="s">
        <v>106</v>
      </c>
      <c r="C55" s="1" t="s">
        <v>67</v>
      </c>
      <c r="D55" s="8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8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8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8">
        <f>E55/E2</f>
        <v>0</v>
      </c>
    </row>
    <row r="59" spans="1:22" s="6" customFormat="1" ht="24.75" customHeight="1">
      <c r="A59" s="22" t="s">
        <v>129</v>
      </c>
      <c r="B59" s="4" t="s">
        <v>104</v>
      </c>
      <c r="C59" s="4" t="s">
        <v>67</v>
      </c>
      <c r="D59" s="1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28076.6</v>
      </c>
      <c r="E60" s="2">
        <v>28076.6</v>
      </c>
    </row>
    <row r="61" spans="1:4" ht="31.5">
      <c r="A61" s="7" t="s">
        <v>131</v>
      </c>
      <c r="B61" s="1" t="s">
        <v>106</v>
      </c>
      <c r="C61" s="1" t="s">
        <v>67</v>
      </c>
      <c r="D61" s="8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8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8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8">
        <f>E60/E2</f>
        <v>8.888093956757098</v>
      </c>
    </row>
    <row r="65" spans="1:22" s="6" customFormat="1" ht="31.5" customHeight="1">
      <c r="A65" s="22" t="s">
        <v>235</v>
      </c>
      <c r="B65" s="4" t="s">
        <v>104</v>
      </c>
      <c r="C65" s="4" t="s">
        <v>67</v>
      </c>
      <c r="D65" s="14" t="s">
        <v>229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236</v>
      </c>
      <c r="B66" s="1" t="s">
        <v>105</v>
      </c>
      <c r="C66" s="1" t="s">
        <v>73</v>
      </c>
      <c r="D66" s="8">
        <f>E65</f>
        <v>0</v>
      </c>
    </row>
    <row r="67" spans="1:4" ht="31.5">
      <c r="A67" s="7" t="s">
        <v>237</v>
      </c>
      <c r="B67" s="1" t="s">
        <v>106</v>
      </c>
      <c r="C67" s="1" t="s">
        <v>67</v>
      </c>
      <c r="D67" s="8" t="s">
        <v>229</v>
      </c>
    </row>
    <row r="68" spans="1:4" ht="15.75">
      <c r="A68" s="7" t="s">
        <v>238</v>
      </c>
      <c r="B68" s="1" t="s">
        <v>107</v>
      </c>
      <c r="C68" s="1" t="s">
        <v>67</v>
      </c>
      <c r="D68" s="8" t="s">
        <v>24</v>
      </c>
    </row>
    <row r="69" spans="1:4" ht="15.75">
      <c r="A69" s="7" t="s">
        <v>239</v>
      </c>
      <c r="B69" s="1" t="s">
        <v>64</v>
      </c>
      <c r="C69" s="1" t="s">
        <v>67</v>
      </c>
      <c r="D69" s="8" t="s">
        <v>10</v>
      </c>
    </row>
    <row r="70" spans="1:4" ht="15.75">
      <c r="A70" s="7" t="s">
        <v>240</v>
      </c>
      <c r="B70" s="1" t="s">
        <v>108</v>
      </c>
      <c r="C70" s="1" t="s">
        <v>73</v>
      </c>
      <c r="D70" s="27">
        <f>E65/E2</f>
        <v>0</v>
      </c>
    </row>
    <row r="71" spans="1:22" s="6" customFormat="1" ht="27" customHeight="1">
      <c r="A71" s="22" t="s">
        <v>241</v>
      </c>
      <c r="B71" s="4" t="s">
        <v>104</v>
      </c>
      <c r="C71" s="4" t="s">
        <v>67</v>
      </c>
      <c r="D71" s="1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242</v>
      </c>
      <c r="B72" s="1" t="s">
        <v>105</v>
      </c>
      <c r="C72" s="1" t="s">
        <v>73</v>
      </c>
      <c r="D72" s="8">
        <f>E72</f>
        <v>46484.81</v>
      </c>
      <c r="E72" s="2">
        <v>46484.81</v>
      </c>
    </row>
    <row r="73" spans="1:4" ht="31.5">
      <c r="A73" s="7" t="s">
        <v>243</v>
      </c>
      <c r="B73" s="1" t="s">
        <v>106</v>
      </c>
      <c r="C73" s="1" t="s">
        <v>67</v>
      </c>
      <c r="D73" s="8" t="s">
        <v>5</v>
      </c>
    </row>
    <row r="74" spans="1:4" ht="15.75">
      <c r="A74" s="7" t="s">
        <v>244</v>
      </c>
      <c r="B74" s="1" t="s">
        <v>107</v>
      </c>
      <c r="C74" s="1" t="s">
        <v>67</v>
      </c>
      <c r="D74" s="8" t="s">
        <v>18</v>
      </c>
    </row>
    <row r="75" spans="1:4" ht="15.75">
      <c r="A75" s="7" t="s">
        <v>245</v>
      </c>
      <c r="B75" s="1" t="s">
        <v>64</v>
      </c>
      <c r="C75" s="1" t="s">
        <v>67</v>
      </c>
      <c r="D75" s="8" t="s">
        <v>10</v>
      </c>
    </row>
    <row r="76" spans="1:4" ht="15.75">
      <c r="A76" s="7" t="s">
        <v>246</v>
      </c>
      <c r="B76" s="1" t="s">
        <v>108</v>
      </c>
      <c r="C76" s="1" t="s">
        <v>73</v>
      </c>
      <c r="D76" s="8">
        <f>E72/E2</f>
        <v>14.715505397448478</v>
      </c>
    </row>
    <row r="77" spans="1:22" s="6" customFormat="1" ht="31.5">
      <c r="A77" s="22" t="s">
        <v>135</v>
      </c>
      <c r="B77" s="4" t="s">
        <v>104</v>
      </c>
      <c r="C77" s="4" t="s">
        <v>67</v>
      </c>
      <c r="D77" s="1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8">
        <f>E79</f>
        <v>12575.99</v>
      </c>
    </row>
    <row r="79" spans="1:5" ht="31.5">
      <c r="A79" s="7" t="s">
        <v>137</v>
      </c>
      <c r="B79" s="1" t="s">
        <v>106</v>
      </c>
      <c r="C79" s="1" t="s">
        <v>67</v>
      </c>
      <c r="D79" s="8" t="s">
        <v>54</v>
      </c>
      <c r="E79" s="2">
        <v>12575.99</v>
      </c>
    </row>
    <row r="80" spans="1:4" ht="15.75">
      <c r="A80" s="7" t="s">
        <v>138</v>
      </c>
      <c r="B80" s="1" t="s">
        <v>107</v>
      </c>
      <c r="C80" s="1" t="s">
        <v>67</v>
      </c>
      <c r="D80" s="8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8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8">
        <f>E79/E2</f>
        <v>3.981129507106904</v>
      </c>
    </row>
    <row r="83" spans="1:22" s="6" customFormat="1" ht="31.5">
      <c r="A83" s="22" t="s">
        <v>141</v>
      </c>
      <c r="B83" s="4" t="s">
        <v>104</v>
      </c>
      <c r="C83" s="4" t="s">
        <v>67</v>
      </c>
      <c r="D83" s="14" t="s">
        <v>55</v>
      </c>
      <c r="E83" s="2">
        <v>1196.13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8">
        <f>E83</f>
        <v>1196.13</v>
      </c>
      <c r="F84" s="21">
        <v>73</v>
      </c>
    </row>
    <row r="85" spans="1:4" ht="31.5">
      <c r="A85" s="7" t="s">
        <v>143</v>
      </c>
      <c r="B85" s="1" t="s">
        <v>106</v>
      </c>
      <c r="C85" s="1" t="s">
        <v>67</v>
      </c>
      <c r="D85" s="8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8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8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8">
        <f>E83/F84</f>
        <v>16.385342465753425</v>
      </c>
    </row>
    <row r="89" spans="1:22" s="6" customFormat="1" ht="47.25">
      <c r="A89" s="22" t="s">
        <v>148</v>
      </c>
      <c r="B89" s="4" t="s">
        <v>104</v>
      </c>
      <c r="C89" s="4" t="s">
        <v>67</v>
      </c>
      <c r="D89" s="1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247</v>
      </c>
      <c r="B90" s="1" t="s">
        <v>105</v>
      </c>
      <c r="C90" s="1" t="s">
        <v>73</v>
      </c>
      <c r="D90" s="8">
        <f>E91+E95</f>
        <v>164.89</v>
      </c>
      <c r="F90" s="1">
        <v>211.4</v>
      </c>
    </row>
    <row r="91" spans="1:6" ht="31.5">
      <c r="A91" s="7" t="s">
        <v>248</v>
      </c>
      <c r="B91" s="1" t="s">
        <v>106</v>
      </c>
      <c r="C91" s="1" t="s">
        <v>67</v>
      </c>
      <c r="D91" s="8" t="s">
        <v>7</v>
      </c>
      <c r="E91" s="2">
        <v>0</v>
      </c>
      <c r="F91" s="23" t="s">
        <v>224</v>
      </c>
    </row>
    <row r="92" spans="1:6" ht="15.75">
      <c r="A92" s="7" t="s">
        <v>249</v>
      </c>
      <c r="B92" s="1" t="s">
        <v>107</v>
      </c>
      <c r="C92" s="1" t="s">
        <v>67</v>
      </c>
      <c r="D92" s="8" t="s">
        <v>24</v>
      </c>
      <c r="F92" s="23"/>
    </row>
    <row r="93" spans="1:4" ht="15.75">
      <c r="A93" s="7" t="s">
        <v>250</v>
      </c>
      <c r="B93" s="1" t="s">
        <v>64</v>
      </c>
      <c r="C93" s="1" t="s">
        <v>67</v>
      </c>
      <c r="D93" s="8" t="s">
        <v>151</v>
      </c>
    </row>
    <row r="94" spans="1:6" ht="31.5">
      <c r="A94" s="7" t="s">
        <v>251</v>
      </c>
      <c r="B94" s="1" t="s">
        <v>108</v>
      </c>
      <c r="C94" s="1" t="s">
        <v>73</v>
      </c>
      <c r="D94" s="8">
        <f>E91/F90</f>
        <v>0</v>
      </c>
      <c r="F94" s="1" t="s">
        <v>211</v>
      </c>
    </row>
    <row r="95" spans="1:6" ht="31.5">
      <c r="A95" s="7" t="s">
        <v>252</v>
      </c>
      <c r="B95" s="1" t="s">
        <v>106</v>
      </c>
      <c r="C95" s="1" t="s">
        <v>67</v>
      </c>
      <c r="D95" s="8" t="s">
        <v>6</v>
      </c>
      <c r="E95" s="2">
        <v>164.89</v>
      </c>
      <c r="F95" s="1">
        <f>F90</f>
        <v>211.4</v>
      </c>
    </row>
    <row r="96" spans="1:4" ht="15.75">
      <c r="A96" s="7" t="s">
        <v>253</v>
      </c>
      <c r="B96" s="1" t="s">
        <v>107</v>
      </c>
      <c r="C96" s="1" t="s">
        <v>67</v>
      </c>
      <c r="D96" s="8" t="s">
        <v>25</v>
      </c>
    </row>
    <row r="97" spans="1:4" ht="15.75">
      <c r="A97" s="7" t="s">
        <v>254</v>
      </c>
      <c r="B97" s="1" t="s">
        <v>64</v>
      </c>
      <c r="C97" s="1" t="s">
        <v>67</v>
      </c>
      <c r="D97" s="8" t="s">
        <v>151</v>
      </c>
    </row>
    <row r="98" spans="1:4" ht="15.75">
      <c r="A98" s="7" t="s">
        <v>255</v>
      </c>
      <c r="B98" s="1" t="s">
        <v>108</v>
      </c>
      <c r="C98" s="1" t="s">
        <v>73</v>
      </c>
      <c r="D98" s="8">
        <f>E95/F95</f>
        <v>0.7799905392620624</v>
      </c>
    </row>
    <row r="99" spans="1:22" s="6" customFormat="1" ht="63">
      <c r="A99" s="22" t="s">
        <v>150</v>
      </c>
      <c r="B99" s="4" t="s">
        <v>104</v>
      </c>
      <c r="C99" s="4" t="s">
        <v>67</v>
      </c>
      <c r="D99" s="14" t="s">
        <v>26</v>
      </c>
      <c r="E99" s="2"/>
      <c r="F99" s="2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256</v>
      </c>
      <c r="B100" s="1" t="s">
        <v>105</v>
      </c>
      <c r="C100" s="1" t="s">
        <v>73</v>
      </c>
      <c r="D100" s="8">
        <f>E101+E105+E113+E117+E121+E125+E129+E133+E137+E141+E145+E149+E153+E109</f>
        <v>100743.84120000001</v>
      </c>
    </row>
    <row r="101" spans="1:5" ht="31.5">
      <c r="A101" s="7" t="s">
        <v>257</v>
      </c>
      <c r="B101" s="1" t="s">
        <v>106</v>
      </c>
      <c r="C101" s="1" t="s">
        <v>67</v>
      </c>
      <c r="D101" s="8" t="s">
        <v>27</v>
      </c>
      <c r="E101" s="2">
        <v>795.76</v>
      </c>
    </row>
    <row r="102" spans="1:4" ht="15.75">
      <c r="A102" s="7" t="s">
        <v>258</v>
      </c>
      <c r="B102" s="1" t="s">
        <v>107</v>
      </c>
      <c r="C102" s="1" t="s">
        <v>67</v>
      </c>
      <c r="D102" s="8" t="s">
        <v>22</v>
      </c>
    </row>
    <row r="103" spans="1:4" ht="15.75">
      <c r="A103" s="7" t="s">
        <v>259</v>
      </c>
      <c r="B103" s="1" t="s">
        <v>64</v>
      </c>
      <c r="C103" s="1" t="s">
        <v>67</v>
      </c>
      <c r="D103" s="8" t="s">
        <v>10</v>
      </c>
    </row>
    <row r="104" spans="1:4" ht="15.75">
      <c r="A104" s="7" t="s">
        <v>260</v>
      </c>
      <c r="B104" s="1" t="s">
        <v>108</v>
      </c>
      <c r="C104" s="1" t="s">
        <v>73</v>
      </c>
      <c r="D104" s="8">
        <f>E101/E2</f>
        <v>0.25191047516540566</v>
      </c>
    </row>
    <row r="105" spans="1:7" ht="31.5">
      <c r="A105" s="7" t="s">
        <v>261</v>
      </c>
      <c r="B105" s="1" t="s">
        <v>106</v>
      </c>
      <c r="C105" s="1" t="s">
        <v>67</v>
      </c>
      <c r="D105" s="8" t="s">
        <v>28</v>
      </c>
      <c r="E105" s="2">
        <f>F105+5000</f>
        <v>11027.181199999999</v>
      </c>
      <c r="F105" s="21">
        <f>'[5]ГУК 2019'!$DO$46*12*E2</f>
        <v>6027.1812</v>
      </c>
      <c r="G105" s="2">
        <v>3769.73</v>
      </c>
    </row>
    <row r="106" spans="1:4" ht="15.75">
      <c r="A106" s="7" t="s">
        <v>262</v>
      </c>
      <c r="B106" s="1" t="s">
        <v>107</v>
      </c>
      <c r="C106" s="1" t="s">
        <v>67</v>
      </c>
      <c r="D106" s="8" t="s">
        <v>29</v>
      </c>
    </row>
    <row r="107" spans="1:4" ht="15.75">
      <c r="A107" s="7" t="s">
        <v>263</v>
      </c>
      <c r="B107" s="1" t="s">
        <v>64</v>
      </c>
      <c r="C107" s="1" t="s">
        <v>67</v>
      </c>
      <c r="D107" s="8" t="s">
        <v>10</v>
      </c>
    </row>
    <row r="108" spans="1:4" ht="15.75">
      <c r="A108" s="7" t="s">
        <v>264</v>
      </c>
      <c r="B108" s="1" t="s">
        <v>108</v>
      </c>
      <c r="C108" s="1" t="s">
        <v>73</v>
      </c>
      <c r="D108" s="8">
        <f>E105/E2</f>
        <v>3.490829465953338</v>
      </c>
    </row>
    <row r="109" spans="1:5" ht="31.5">
      <c r="A109" s="7" t="s">
        <v>265</v>
      </c>
      <c r="B109" s="1" t="s">
        <v>106</v>
      </c>
      <c r="C109" s="1" t="s">
        <v>67</v>
      </c>
      <c r="D109" s="28" t="s">
        <v>230</v>
      </c>
      <c r="E109" s="2">
        <v>1222.22</v>
      </c>
    </row>
    <row r="110" spans="1:4" ht="15.75">
      <c r="A110" s="7" t="s">
        <v>266</v>
      </c>
      <c r="B110" s="1" t="s">
        <v>107</v>
      </c>
      <c r="C110" s="1" t="s">
        <v>67</v>
      </c>
      <c r="D110" s="28" t="s">
        <v>24</v>
      </c>
    </row>
    <row r="111" spans="1:4" ht="15.75">
      <c r="A111" s="7" t="s">
        <v>267</v>
      </c>
      <c r="B111" s="1" t="s">
        <v>64</v>
      </c>
      <c r="C111" s="1" t="s">
        <v>67</v>
      </c>
      <c r="D111" s="28" t="s">
        <v>10</v>
      </c>
    </row>
    <row r="112" spans="1:4" ht="15.75">
      <c r="A112" s="7" t="s">
        <v>268</v>
      </c>
      <c r="B112" s="1" t="s">
        <v>108</v>
      </c>
      <c r="C112" s="1" t="s">
        <v>73</v>
      </c>
      <c r="D112" s="28">
        <f>E109/E2</f>
        <v>0.3869131659754978</v>
      </c>
    </row>
    <row r="113" spans="1:5" ht="31.5">
      <c r="A113" s="7" t="s">
        <v>269</v>
      </c>
      <c r="B113" s="1" t="s">
        <v>106</v>
      </c>
      <c r="C113" s="1" t="s">
        <v>67</v>
      </c>
      <c r="D113" s="8" t="s">
        <v>3</v>
      </c>
      <c r="E113" s="2">
        <v>2078.71</v>
      </c>
    </row>
    <row r="114" spans="1:4" ht="15.75">
      <c r="A114" s="7" t="s">
        <v>270</v>
      </c>
      <c r="B114" s="1" t="s">
        <v>107</v>
      </c>
      <c r="C114" s="1" t="s">
        <v>67</v>
      </c>
      <c r="D114" s="8" t="s">
        <v>30</v>
      </c>
    </row>
    <row r="115" spans="1:4" ht="15.75">
      <c r="A115" s="7" t="s">
        <v>271</v>
      </c>
      <c r="B115" s="1" t="s">
        <v>64</v>
      </c>
      <c r="C115" s="1" t="s">
        <v>67</v>
      </c>
      <c r="D115" s="8" t="s">
        <v>10</v>
      </c>
    </row>
    <row r="116" spans="1:4" ht="15.75">
      <c r="A116" s="7" t="s">
        <v>272</v>
      </c>
      <c r="B116" s="1" t="s">
        <v>108</v>
      </c>
      <c r="C116" s="1" t="s">
        <v>73</v>
      </c>
      <c r="D116" s="8">
        <f>E113/E2</f>
        <v>0.6580486878343728</v>
      </c>
    </row>
    <row r="117" spans="1:6" ht="31.5">
      <c r="A117" s="7" t="s">
        <v>273</v>
      </c>
      <c r="B117" s="1" t="s">
        <v>106</v>
      </c>
      <c r="C117" s="1" t="s">
        <v>67</v>
      </c>
      <c r="D117" s="8" t="s">
        <v>2</v>
      </c>
      <c r="E117" s="2">
        <v>33544.71</v>
      </c>
      <c r="F117" s="21">
        <f>('[5]ГУК 2019'!$DO$48+'[5]ГУК 2019'!$DO$56)*12*E2</f>
        <v>27254.9892</v>
      </c>
    </row>
    <row r="118" spans="1:4" ht="15.75">
      <c r="A118" s="7" t="s">
        <v>274</v>
      </c>
      <c r="B118" s="1" t="s">
        <v>107</v>
      </c>
      <c r="C118" s="1" t="s">
        <v>67</v>
      </c>
      <c r="D118" s="8" t="s">
        <v>31</v>
      </c>
    </row>
    <row r="119" spans="1:4" ht="15.75">
      <c r="A119" s="7" t="s">
        <v>275</v>
      </c>
      <c r="B119" s="1" t="s">
        <v>64</v>
      </c>
      <c r="C119" s="1" t="s">
        <v>67</v>
      </c>
      <c r="D119" s="8" t="s">
        <v>10</v>
      </c>
    </row>
    <row r="120" spans="1:4" ht="15.75">
      <c r="A120" s="7" t="s">
        <v>276</v>
      </c>
      <c r="B120" s="1" t="s">
        <v>108</v>
      </c>
      <c r="C120" s="1" t="s">
        <v>73</v>
      </c>
      <c r="D120" s="8">
        <f>E117/E2</f>
        <v>10.61911108297192</v>
      </c>
    </row>
    <row r="121" spans="1:7" ht="47.25">
      <c r="A121" s="7" t="s">
        <v>277</v>
      </c>
      <c r="B121" s="1" t="s">
        <v>106</v>
      </c>
      <c r="C121" s="1" t="s">
        <v>67</v>
      </c>
      <c r="D121" s="8" t="s">
        <v>32</v>
      </c>
      <c r="E121" s="2">
        <f>F121</f>
        <v>21568.9692</v>
      </c>
      <c r="F121" s="21">
        <f>('[5]ГУК 2019'!$DO$47+'[5]ГУК 2019'!$DO$55)*12*E2</f>
        <v>21568.9692</v>
      </c>
      <c r="G121" s="2">
        <v>18561.14</v>
      </c>
    </row>
    <row r="122" spans="1:4" ht="15.75">
      <c r="A122" s="7" t="s">
        <v>278</v>
      </c>
      <c r="B122" s="1" t="s">
        <v>107</v>
      </c>
      <c r="C122" s="1" t="s">
        <v>67</v>
      </c>
      <c r="D122" s="8" t="s">
        <v>33</v>
      </c>
    </row>
    <row r="123" spans="1:4" ht="15.75">
      <c r="A123" s="7" t="s">
        <v>279</v>
      </c>
      <c r="B123" s="1" t="s">
        <v>64</v>
      </c>
      <c r="C123" s="1" t="s">
        <v>67</v>
      </c>
      <c r="D123" s="8" t="s">
        <v>10</v>
      </c>
    </row>
    <row r="124" spans="1:4" ht="15.75">
      <c r="A124" s="7" t="s">
        <v>280</v>
      </c>
      <c r="B124" s="1" t="s">
        <v>108</v>
      </c>
      <c r="C124" s="1" t="s">
        <v>73</v>
      </c>
      <c r="D124" s="8">
        <f>E121/E2</f>
        <v>6.827999999999999</v>
      </c>
    </row>
    <row r="125" spans="1:6" ht="31.5">
      <c r="A125" s="7" t="s">
        <v>281</v>
      </c>
      <c r="B125" s="1" t="s">
        <v>106</v>
      </c>
      <c r="C125" s="1" t="s">
        <v>67</v>
      </c>
      <c r="D125" s="8" t="s">
        <v>34</v>
      </c>
      <c r="E125" s="2">
        <v>10767.05</v>
      </c>
      <c r="F125" s="21">
        <f>'[5]ГУК 2019'!$DO$59*12*E2</f>
        <v>10765.5312</v>
      </c>
    </row>
    <row r="126" spans="1:4" ht="15.75">
      <c r="A126" s="7" t="s">
        <v>282</v>
      </c>
      <c r="B126" s="1" t="s">
        <v>107</v>
      </c>
      <c r="C126" s="1" t="s">
        <v>67</v>
      </c>
      <c r="D126" s="8" t="s">
        <v>35</v>
      </c>
    </row>
    <row r="127" spans="1:4" ht="15.75">
      <c r="A127" s="7" t="s">
        <v>283</v>
      </c>
      <c r="B127" s="1" t="s">
        <v>64</v>
      </c>
      <c r="C127" s="1" t="s">
        <v>67</v>
      </c>
      <c r="D127" s="8" t="s">
        <v>10</v>
      </c>
    </row>
    <row r="128" spans="1:4" ht="15.75">
      <c r="A128" s="7" t="s">
        <v>284</v>
      </c>
      <c r="B128" s="1" t="s">
        <v>108</v>
      </c>
      <c r="C128" s="1" t="s">
        <v>73</v>
      </c>
      <c r="D128" s="8">
        <f>E125/E2</f>
        <v>3.4084808002785776</v>
      </c>
    </row>
    <row r="129" spans="1:7" ht="31.5">
      <c r="A129" s="7" t="s">
        <v>285</v>
      </c>
      <c r="B129" s="1" t="s">
        <v>106</v>
      </c>
      <c r="C129" s="1" t="s">
        <v>67</v>
      </c>
      <c r="D129" s="8" t="s">
        <v>36</v>
      </c>
      <c r="E129" s="2">
        <f>F129</f>
        <v>8187.8688</v>
      </c>
      <c r="F129" s="21">
        <f>'[5]ГУК 2019'!$DO$51*12*E2</f>
        <v>8187.8688</v>
      </c>
      <c r="G129" s="2">
        <v>2732.86</v>
      </c>
    </row>
    <row r="130" spans="1:4" ht="15.75">
      <c r="A130" s="7" t="s">
        <v>286</v>
      </c>
      <c r="B130" s="1" t="s">
        <v>107</v>
      </c>
      <c r="C130" s="1" t="s">
        <v>67</v>
      </c>
      <c r="D130" s="8" t="s">
        <v>24</v>
      </c>
    </row>
    <row r="131" spans="1:4" ht="15.75">
      <c r="A131" s="7" t="s">
        <v>287</v>
      </c>
      <c r="B131" s="1" t="s">
        <v>64</v>
      </c>
      <c r="C131" s="1" t="s">
        <v>67</v>
      </c>
      <c r="D131" s="8" t="s">
        <v>10</v>
      </c>
    </row>
    <row r="132" spans="1:4" ht="15.75">
      <c r="A132" s="7" t="s">
        <v>288</v>
      </c>
      <c r="B132" s="1" t="s">
        <v>108</v>
      </c>
      <c r="C132" s="1" t="s">
        <v>73</v>
      </c>
      <c r="D132" s="8">
        <f>E129/E2</f>
        <v>2.592</v>
      </c>
    </row>
    <row r="133" spans="1:7" ht="31.5">
      <c r="A133" s="7" t="s">
        <v>289</v>
      </c>
      <c r="B133" s="1" t="s">
        <v>106</v>
      </c>
      <c r="C133" s="1" t="s">
        <v>67</v>
      </c>
      <c r="D133" s="8" t="s">
        <v>37</v>
      </c>
      <c r="E133" s="2">
        <f>F133</f>
        <v>5989.2744</v>
      </c>
      <c r="F133" s="21">
        <f>'[5]ГУК 2019'!$DO$49*12*E2</f>
        <v>5989.2744</v>
      </c>
      <c r="G133" s="2">
        <v>1425.7</v>
      </c>
    </row>
    <row r="134" spans="1:4" ht="15.75">
      <c r="A134" s="7" t="s">
        <v>290</v>
      </c>
      <c r="B134" s="1" t="s">
        <v>107</v>
      </c>
      <c r="C134" s="1" t="s">
        <v>67</v>
      </c>
      <c r="D134" s="8" t="s">
        <v>31</v>
      </c>
    </row>
    <row r="135" spans="1:4" ht="15.75">
      <c r="A135" s="7" t="s">
        <v>291</v>
      </c>
      <c r="B135" s="1" t="s">
        <v>64</v>
      </c>
      <c r="C135" s="1" t="s">
        <v>67</v>
      </c>
      <c r="D135" s="8" t="s">
        <v>10</v>
      </c>
    </row>
    <row r="136" spans="1:4" ht="15.75">
      <c r="A136" s="7" t="s">
        <v>292</v>
      </c>
      <c r="B136" s="1" t="s">
        <v>108</v>
      </c>
      <c r="C136" s="1" t="s">
        <v>73</v>
      </c>
      <c r="D136" s="8">
        <f>E133/E2</f>
        <v>1.8960000000000001</v>
      </c>
    </row>
    <row r="137" spans="1:7" ht="31.5">
      <c r="A137" s="7" t="s">
        <v>293</v>
      </c>
      <c r="B137" s="1" t="s">
        <v>106</v>
      </c>
      <c r="C137" s="1" t="s">
        <v>67</v>
      </c>
      <c r="D137" s="8" t="s">
        <v>207</v>
      </c>
      <c r="E137" s="2">
        <f>F137</f>
        <v>2160.6876</v>
      </c>
      <c r="F137" s="21">
        <f>'[5]ГУК 2019'!$DO$57*12*E2</f>
        <v>2160.6876</v>
      </c>
      <c r="G137" s="2">
        <v>1079.23</v>
      </c>
    </row>
    <row r="138" spans="1:4" ht="15.75">
      <c r="A138" s="7" t="s">
        <v>294</v>
      </c>
      <c r="B138" s="1" t="s">
        <v>107</v>
      </c>
      <c r="C138" s="1" t="s">
        <v>67</v>
      </c>
      <c r="D138" s="8" t="s">
        <v>35</v>
      </c>
    </row>
    <row r="139" spans="1:4" ht="15.75">
      <c r="A139" s="7" t="s">
        <v>295</v>
      </c>
      <c r="B139" s="1" t="s">
        <v>64</v>
      </c>
      <c r="C139" s="1" t="s">
        <v>67</v>
      </c>
      <c r="D139" s="8" t="s">
        <v>10</v>
      </c>
    </row>
    <row r="140" spans="1:4" ht="15.75">
      <c r="A140" s="7" t="s">
        <v>296</v>
      </c>
      <c r="B140" s="1" t="s">
        <v>108</v>
      </c>
      <c r="C140" s="1" t="s">
        <v>73</v>
      </c>
      <c r="D140" s="8">
        <f>E137/E2</f>
        <v>0.684</v>
      </c>
    </row>
    <row r="141" spans="1:5" ht="31.5">
      <c r="A141" s="7" t="s">
        <v>297</v>
      </c>
      <c r="B141" s="1" t="s">
        <v>106</v>
      </c>
      <c r="C141" s="1" t="s">
        <v>67</v>
      </c>
      <c r="D141" s="8" t="s">
        <v>206</v>
      </c>
      <c r="E141" s="2">
        <v>0</v>
      </c>
    </row>
    <row r="142" spans="1:4" ht="15.75">
      <c r="A142" s="7" t="s">
        <v>298</v>
      </c>
      <c r="B142" s="1" t="s">
        <v>107</v>
      </c>
      <c r="C142" s="1" t="s">
        <v>67</v>
      </c>
      <c r="D142" s="8" t="s">
        <v>31</v>
      </c>
    </row>
    <row r="143" spans="1:4" ht="15.75">
      <c r="A143" s="7" t="s">
        <v>299</v>
      </c>
      <c r="B143" s="1" t="s">
        <v>64</v>
      </c>
      <c r="C143" s="1" t="s">
        <v>67</v>
      </c>
      <c r="D143" s="8" t="s">
        <v>10</v>
      </c>
    </row>
    <row r="144" spans="1:4" ht="15.75">
      <c r="A144" s="7" t="s">
        <v>300</v>
      </c>
      <c r="B144" s="1" t="s">
        <v>108</v>
      </c>
      <c r="C144" s="1" t="s">
        <v>73</v>
      </c>
      <c r="D144" s="8">
        <f>E141/E2</f>
        <v>0</v>
      </c>
    </row>
    <row r="145" spans="1:5" ht="31.5">
      <c r="A145" s="7" t="s">
        <v>301</v>
      </c>
      <c r="B145" s="1" t="s">
        <v>106</v>
      </c>
      <c r="C145" s="1" t="s">
        <v>67</v>
      </c>
      <c r="D145" s="8" t="s">
        <v>208</v>
      </c>
      <c r="E145" s="2">
        <v>0</v>
      </c>
    </row>
    <row r="146" spans="1:4" ht="15.75">
      <c r="A146" s="7" t="s">
        <v>302</v>
      </c>
      <c r="B146" s="1" t="s">
        <v>107</v>
      </c>
      <c r="C146" s="1" t="s">
        <v>67</v>
      </c>
      <c r="D146" s="8" t="s">
        <v>24</v>
      </c>
    </row>
    <row r="147" spans="1:4" ht="15.75">
      <c r="A147" s="7" t="s">
        <v>303</v>
      </c>
      <c r="B147" s="1" t="s">
        <v>64</v>
      </c>
      <c r="C147" s="1" t="s">
        <v>67</v>
      </c>
      <c r="D147" s="8" t="s">
        <v>10</v>
      </c>
    </row>
    <row r="148" spans="1:4" ht="15.75">
      <c r="A148" s="7" t="s">
        <v>304</v>
      </c>
      <c r="B148" s="1" t="s">
        <v>108</v>
      </c>
      <c r="C148" s="1" t="s">
        <v>73</v>
      </c>
      <c r="D148" s="8">
        <f>E145/E2</f>
        <v>0</v>
      </c>
    </row>
    <row r="149" spans="1:5" ht="31.5">
      <c r="A149" s="7" t="s">
        <v>305</v>
      </c>
      <c r="B149" s="1" t="s">
        <v>106</v>
      </c>
      <c r="C149" s="1" t="s">
        <v>67</v>
      </c>
      <c r="D149" s="8" t="s">
        <v>205</v>
      </c>
      <c r="E149" s="2">
        <v>0</v>
      </c>
    </row>
    <row r="150" spans="1:4" ht="15.75">
      <c r="A150" s="7" t="s">
        <v>306</v>
      </c>
      <c r="B150" s="1" t="s">
        <v>107</v>
      </c>
      <c r="C150" s="1" t="s">
        <v>67</v>
      </c>
      <c r="D150" s="8" t="s">
        <v>24</v>
      </c>
    </row>
    <row r="151" spans="1:4" ht="15.75">
      <c r="A151" s="7" t="s">
        <v>307</v>
      </c>
      <c r="B151" s="1" t="s">
        <v>64</v>
      </c>
      <c r="C151" s="1" t="s">
        <v>67</v>
      </c>
      <c r="D151" s="8" t="s">
        <v>10</v>
      </c>
    </row>
    <row r="152" spans="1:4" ht="15.75">
      <c r="A152" s="7" t="s">
        <v>308</v>
      </c>
      <c r="B152" s="1" t="s">
        <v>108</v>
      </c>
      <c r="C152" s="1" t="s">
        <v>73</v>
      </c>
      <c r="D152" s="8">
        <f>E149/E2</f>
        <v>0</v>
      </c>
    </row>
    <row r="153" spans="1:7" ht="31.5">
      <c r="A153" s="7" t="s">
        <v>309</v>
      </c>
      <c r="B153" s="1" t="s">
        <v>106</v>
      </c>
      <c r="C153" s="1" t="s">
        <v>67</v>
      </c>
      <c r="D153" s="8" t="s">
        <v>202</v>
      </c>
      <c r="E153" s="2">
        <v>3401.41</v>
      </c>
      <c r="F153" s="11">
        <v>0</v>
      </c>
      <c r="G153" s="12"/>
    </row>
    <row r="154" spans="1:6" ht="15.75">
      <c r="A154" s="7" t="s">
        <v>310</v>
      </c>
      <c r="B154" s="1" t="s">
        <v>107</v>
      </c>
      <c r="C154" s="1" t="s">
        <v>67</v>
      </c>
      <c r="D154" s="8" t="s">
        <v>24</v>
      </c>
      <c r="F154" s="10"/>
    </row>
    <row r="155" spans="1:4" ht="15.75">
      <c r="A155" s="7" t="s">
        <v>311</v>
      </c>
      <c r="B155" s="1" t="s">
        <v>64</v>
      </c>
      <c r="C155" s="1" t="s">
        <v>67</v>
      </c>
      <c r="D155" s="8" t="s">
        <v>10</v>
      </c>
    </row>
    <row r="156" spans="1:4" ht="15.75">
      <c r="A156" s="7" t="s">
        <v>312</v>
      </c>
      <c r="B156" s="1" t="s">
        <v>108</v>
      </c>
      <c r="C156" s="1" t="s">
        <v>73</v>
      </c>
      <c r="D156" s="8">
        <f>E153/E2</f>
        <v>1.0767703947576688</v>
      </c>
    </row>
    <row r="157" spans="1:4" ht="47.25">
      <c r="A157" s="22" t="s">
        <v>313</v>
      </c>
      <c r="B157" s="4" t="s">
        <v>104</v>
      </c>
      <c r="C157" s="4" t="s">
        <v>67</v>
      </c>
      <c r="D157" s="14" t="s">
        <v>38</v>
      </c>
    </row>
    <row r="158" spans="1:4" ht="16.5" customHeight="1">
      <c r="A158" s="7" t="s">
        <v>314</v>
      </c>
      <c r="B158" s="1" t="s">
        <v>105</v>
      </c>
      <c r="C158" s="1" t="s">
        <v>73</v>
      </c>
      <c r="D158" s="8">
        <f>E159+E167+E171+E175+E179+E183+E187+E191+E195+E199+E163</f>
        <v>82655.20276480001</v>
      </c>
    </row>
    <row r="159" spans="1:7" ht="31.5">
      <c r="A159" s="7" t="s">
        <v>315</v>
      </c>
      <c r="B159" s="1" t="s">
        <v>106</v>
      </c>
      <c r="C159" s="1" t="s">
        <v>67</v>
      </c>
      <c r="D159" s="8" t="s">
        <v>39</v>
      </c>
      <c r="E159" s="2">
        <f>2148.426</f>
        <v>2148.426</v>
      </c>
      <c r="F159" s="21">
        <v>1</v>
      </c>
      <c r="G159" s="21">
        <f>'[1]гук(2016)'!$DO$39*12*E2</f>
        <v>3020.6033580000003</v>
      </c>
    </row>
    <row r="160" spans="1:4" ht="15.75">
      <c r="A160" s="7" t="s">
        <v>316</v>
      </c>
      <c r="B160" s="1" t="s">
        <v>107</v>
      </c>
      <c r="C160" s="1" t="s">
        <v>67</v>
      </c>
      <c r="D160" s="8" t="s">
        <v>40</v>
      </c>
    </row>
    <row r="161" spans="1:4" ht="15.75">
      <c r="A161" s="7" t="s">
        <v>317</v>
      </c>
      <c r="B161" s="1" t="s">
        <v>64</v>
      </c>
      <c r="C161" s="1" t="s">
        <v>67</v>
      </c>
      <c r="D161" s="8" t="s">
        <v>20</v>
      </c>
    </row>
    <row r="162" spans="1:4" ht="15.75">
      <c r="A162" s="7" t="s">
        <v>318</v>
      </c>
      <c r="B162" s="1" t="s">
        <v>108</v>
      </c>
      <c r="C162" s="1" t="s">
        <v>73</v>
      </c>
      <c r="D162" s="8">
        <f>E159/F159</f>
        <v>2148.426</v>
      </c>
    </row>
    <row r="163" spans="1:8" ht="31.5">
      <c r="A163" s="7" t="s">
        <v>319</v>
      </c>
      <c r="B163" s="1" t="s">
        <v>106</v>
      </c>
      <c r="C163" s="1" t="s">
        <v>67</v>
      </c>
      <c r="D163" s="8" t="s">
        <v>228</v>
      </c>
      <c r="E163" s="2">
        <f>H163</f>
        <v>11981.2767648</v>
      </c>
      <c r="F163" s="21">
        <v>2</v>
      </c>
      <c r="G163" s="21">
        <f>'[1]гук(2016)'!$DO$38*12*E2</f>
        <v>4243.097658000001</v>
      </c>
      <c r="H163" s="21">
        <f>('[2]гук(2016)'!$DO$38+'[2]гук(2016)'!$DO$42)*12*'[2]гук(2016)'!$DQ$4</f>
        <v>11981.2767648</v>
      </c>
    </row>
    <row r="164" spans="1:4" ht="15.75">
      <c r="A164" s="7" t="s">
        <v>320</v>
      </c>
      <c r="B164" s="1" t="s">
        <v>107</v>
      </c>
      <c r="C164" s="1" t="s">
        <v>67</v>
      </c>
      <c r="D164" s="8" t="s">
        <v>40</v>
      </c>
    </row>
    <row r="165" spans="1:4" ht="15.75">
      <c r="A165" s="7" t="s">
        <v>321</v>
      </c>
      <c r="B165" s="1" t="s">
        <v>64</v>
      </c>
      <c r="C165" s="1" t="s">
        <v>67</v>
      </c>
      <c r="D165" s="8" t="s">
        <v>20</v>
      </c>
    </row>
    <row r="166" spans="1:4" ht="15.75">
      <c r="A166" s="7" t="s">
        <v>322</v>
      </c>
      <c r="B166" s="1" t="s">
        <v>108</v>
      </c>
      <c r="C166" s="1" t="s">
        <v>73</v>
      </c>
      <c r="D166" s="8">
        <f>E163/F163</f>
        <v>5990.6383824</v>
      </c>
    </row>
    <row r="167" spans="1:5" ht="31.5">
      <c r="A167" s="7" t="s">
        <v>323</v>
      </c>
      <c r="B167" s="1" t="s">
        <v>106</v>
      </c>
      <c r="C167" s="1" t="s">
        <v>67</v>
      </c>
      <c r="D167" s="8" t="s">
        <v>41</v>
      </c>
      <c r="E167" s="2">
        <v>1730.99</v>
      </c>
    </row>
    <row r="168" spans="1:4" ht="15.75">
      <c r="A168" s="7" t="s">
        <v>324</v>
      </c>
      <c r="B168" s="1" t="s">
        <v>107</v>
      </c>
      <c r="C168" s="1" t="s">
        <v>67</v>
      </c>
      <c r="D168" s="8" t="s">
        <v>24</v>
      </c>
    </row>
    <row r="169" spans="1:4" ht="15.75">
      <c r="A169" s="7" t="s">
        <v>325</v>
      </c>
      <c r="B169" s="1" t="s">
        <v>64</v>
      </c>
      <c r="C169" s="1" t="s">
        <v>67</v>
      </c>
      <c r="D169" s="8" t="s">
        <v>10</v>
      </c>
    </row>
    <row r="170" spans="1:4" ht="15.75">
      <c r="A170" s="7" t="s">
        <v>326</v>
      </c>
      <c r="B170" s="1" t="s">
        <v>108</v>
      </c>
      <c r="C170" s="1" t="s">
        <v>73</v>
      </c>
      <c r="D170" s="8">
        <f>E167/E2</f>
        <v>0.5479723954541138</v>
      </c>
    </row>
    <row r="171" spans="1:5" ht="31.5">
      <c r="A171" s="7" t="s">
        <v>327</v>
      </c>
      <c r="B171" s="1" t="s">
        <v>106</v>
      </c>
      <c r="C171" s="1" t="s">
        <v>67</v>
      </c>
      <c r="D171" s="8" t="s">
        <v>42</v>
      </c>
      <c r="E171" s="2">
        <v>0</v>
      </c>
    </row>
    <row r="172" spans="1:4" ht="15.75">
      <c r="A172" s="7" t="s">
        <v>328</v>
      </c>
      <c r="B172" s="1" t="s">
        <v>107</v>
      </c>
      <c r="C172" s="1" t="s">
        <v>67</v>
      </c>
      <c r="D172" s="8" t="s">
        <v>24</v>
      </c>
    </row>
    <row r="173" spans="1:4" ht="15.75">
      <c r="A173" s="7" t="s">
        <v>329</v>
      </c>
      <c r="B173" s="1" t="s">
        <v>64</v>
      </c>
      <c r="C173" s="1" t="s">
        <v>67</v>
      </c>
      <c r="D173" s="8" t="s">
        <v>10</v>
      </c>
    </row>
    <row r="174" spans="1:4" ht="15.75">
      <c r="A174" s="7" t="s">
        <v>330</v>
      </c>
      <c r="B174" s="1" t="s">
        <v>108</v>
      </c>
      <c r="C174" s="1" t="s">
        <v>73</v>
      </c>
      <c r="D174" s="8">
        <f>E171/E2</f>
        <v>0</v>
      </c>
    </row>
    <row r="175" spans="1:5" ht="31.5">
      <c r="A175" s="7" t="s">
        <v>331</v>
      </c>
      <c r="B175" s="1" t="s">
        <v>106</v>
      </c>
      <c r="C175" s="1" t="s">
        <v>67</v>
      </c>
      <c r="D175" s="8" t="s">
        <v>43</v>
      </c>
      <c r="E175" s="2">
        <v>17367.11</v>
      </c>
    </row>
    <row r="176" spans="1:4" ht="15.75">
      <c r="A176" s="7" t="s">
        <v>332</v>
      </c>
      <c r="B176" s="1" t="s">
        <v>107</v>
      </c>
      <c r="C176" s="1" t="s">
        <v>67</v>
      </c>
      <c r="D176" s="8" t="s">
        <v>24</v>
      </c>
    </row>
    <row r="177" spans="1:4" ht="15.75">
      <c r="A177" s="7" t="s">
        <v>333</v>
      </c>
      <c r="B177" s="1" t="s">
        <v>64</v>
      </c>
      <c r="C177" s="1" t="s">
        <v>67</v>
      </c>
      <c r="D177" s="8" t="s">
        <v>10</v>
      </c>
    </row>
    <row r="178" spans="1:4" ht="15.75">
      <c r="A178" s="7" t="s">
        <v>334</v>
      </c>
      <c r="B178" s="1" t="s">
        <v>108</v>
      </c>
      <c r="C178" s="1" t="s">
        <v>73</v>
      </c>
      <c r="D178" s="8">
        <f>E175/E2</f>
        <v>5.497834689290576</v>
      </c>
    </row>
    <row r="179" spans="1:5" ht="31.5">
      <c r="A179" s="7" t="s">
        <v>335</v>
      </c>
      <c r="B179" s="1" t="s">
        <v>106</v>
      </c>
      <c r="C179" s="1" t="s">
        <v>67</v>
      </c>
      <c r="D179" s="8" t="s">
        <v>195</v>
      </c>
      <c r="E179" s="2">
        <v>1367.13</v>
      </c>
    </row>
    <row r="180" spans="1:4" ht="15.75">
      <c r="A180" s="7" t="s">
        <v>336</v>
      </c>
      <c r="B180" s="1" t="s">
        <v>107</v>
      </c>
      <c r="C180" s="1" t="s">
        <v>67</v>
      </c>
      <c r="D180" s="8" t="s">
        <v>24</v>
      </c>
    </row>
    <row r="181" spans="1:4" ht="15.75">
      <c r="A181" s="7" t="s">
        <v>337</v>
      </c>
      <c r="B181" s="1" t="s">
        <v>64</v>
      </c>
      <c r="C181" s="1" t="s">
        <v>67</v>
      </c>
      <c r="D181" s="8" t="s">
        <v>10</v>
      </c>
    </row>
    <row r="182" spans="1:4" ht="15.75">
      <c r="A182" s="7" t="s">
        <v>338</v>
      </c>
      <c r="B182" s="1" t="s">
        <v>108</v>
      </c>
      <c r="C182" s="1" t="s">
        <v>73</v>
      </c>
      <c r="D182" s="8">
        <f>E179/E2</f>
        <v>0.4327867295577575</v>
      </c>
    </row>
    <row r="183" spans="1:5" ht="31.5">
      <c r="A183" s="7" t="s">
        <v>339</v>
      </c>
      <c r="B183" s="1" t="s">
        <v>106</v>
      </c>
      <c r="C183" s="1" t="s">
        <v>67</v>
      </c>
      <c r="D183" s="8" t="s">
        <v>226</v>
      </c>
      <c r="E183" s="2">
        <v>7315.4</v>
      </c>
    </row>
    <row r="184" spans="1:4" ht="15.75">
      <c r="A184" s="7" t="s">
        <v>340</v>
      </c>
      <c r="B184" s="1" t="s">
        <v>107</v>
      </c>
      <c r="C184" s="1" t="s">
        <v>67</v>
      </c>
      <c r="D184" s="8" t="s">
        <v>24</v>
      </c>
    </row>
    <row r="185" spans="1:4" ht="15.75">
      <c r="A185" s="7" t="s">
        <v>341</v>
      </c>
      <c r="B185" s="1" t="s">
        <v>64</v>
      </c>
      <c r="C185" s="1" t="s">
        <v>67</v>
      </c>
      <c r="D185" s="8" t="s">
        <v>10</v>
      </c>
    </row>
    <row r="186" spans="1:4" ht="15.75">
      <c r="A186" s="7" t="s">
        <v>342</v>
      </c>
      <c r="B186" s="1" t="s">
        <v>108</v>
      </c>
      <c r="C186" s="1" t="s">
        <v>73</v>
      </c>
      <c r="D186" s="8">
        <f>E183/E2</f>
        <v>2.31580613504701</v>
      </c>
    </row>
    <row r="187" spans="1:5" ht="31.5">
      <c r="A187" s="7" t="s">
        <v>343</v>
      </c>
      <c r="B187" s="1" t="s">
        <v>106</v>
      </c>
      <c r="C187" s="1" t="s">
        <v>67</v>
      </c>
      <c r="D187" s="8" t="s">
        <v>44</v>
      </c>
      <c r="E187" s="2">
        <v>1918.41</v>
      </c>
    </row>
    <row r="188" spans="1:4" ht="15.75">
      <c r="A188" s="7" t="s">
        <v>344</v>
      </c>
      <c r="B188" s="1" t="s">
        <v>107</v>
      </c>
      <c r="C188" s="1" t="s">
        <v>67</v>
      </c>
      <c r="D188" s="8" t="s">
        <v>24</v>
      </c>
    </row>
    <row r="189" spans="1:4" ht="15.75">
      <c r="A189" s="7" t="s">
        <v>345</v>
      </c>
      <c r="B189" s="1" t="s">
        <v>64</v>
      </c>
      <c r="C189" s="1" t="s">
        <v>67</v>
      </c>
      <c r="D189" s="8" t="s">
        <v>10</v>
      </c>
    </row>
    <row r="190" spans="1:4" ht="15.75">
      <c r="A190" s="7" t="s">
        <v>346</v>
      </c>
      <c r="B190" s="1" t="s">
        <v>108</v>
      </c>
      <c r="C190" s="1" t="s">
        <v>73</v>
      </c>
      <c r="D190" s="8">
        <f>E187/E2</f>
        <v>0.6073031751559087</v>
      </c>
    </row>
    <row r="191" spans="1:6" ht="31.5">
      <c r="A191" s="7" t="s">
        <v>347</v>
      </c>
      <c r="B191" s="1" t="s">
        <v>106</v>
      </c>
      <c r="C191" s="1" t="s">
        <v>67</v>
      </c>
      <c r="D191" s="8" t="s">
        <v>45</v>
      </c>
      <c r="E191" s="2">
        <v>6079.4</v>
      </c>
      <c r="F191" s="21" t="s">
        <v>203</v>
      </c>
    </row>
    <row r="192" spans="1:6" ht="15.75">
      <c r="A192" s="7" t="s">
        <v>348</v>
      </c>
      <c r="B192" s="1" t="s">
        <v>107</v>
      </c>
      <c r="C192" s="1" t="s">
        <v>67</v>
      </c>
      <c r="D192" s="8" t="s">
        <v>24</v>
      </c>
      <c r="F192" s="21" t="s">
        <v>10</v>
      </c>
    </row>
    <row r="193" spans="1:4" ht="15.75">
      <c r="A193" s="7" t="s">
        <v>349</v>
      </c>
      <c r="B193" s="1" t="s">
        <v>64</v>
      </c>
      <c r="C193" s="1" t="s">
        <v>67</v>
      </c>
      <c r="D193" s="8" t="s">
        <v>10</v>
      </c>
    </row>
    <row r="194" spans="1:4" ht="15.75">
      <c r="A194" s="7" t="s">
        <v>350</v>
      </c>
      <c r="B194" s="1" t="s">
        <v>108</v>
      </c>
      <c r="C194" s="1" t="s">
        <v>73</v>
      </c>
      <c r="D194" s="8">
        <f>E191/E2</f>
        <v>1.9245306910633446</v>
      </c>
    </row>
    <row r="195" spans="1:5" ht="31.5">
      <c r="A195" s="7" t="s">
        <v>351</v>
      </c>
      <c r="B195" s="1" t="s">
        <v>106</v>
      </c>
      <c r="C195" s="1" t="s">
        <v>67</v>
      </c>
      <c r="D195" s="8" t="s">
        <v>46</v>
      </c>
      <c r="E195" s="2">
        <v>32747.06</v>
      </c>
    </row>
    <row r="196" spans="1:4" ht="15.75">
      <c r="A196" s="7" t="s">
        <v>352</v>
      </c>
      <c r="B196" s="1" t="s">
        <v>107</v>
      </c>
      <c r="C196" s="1" t="s">
        <v>67</v>
      </c>
      <c r="D196" s="8" t="s">
        <v>24</v>
      </c>
    </row>
    <row r="197" spans="1:4" ht="15.75">
      <c r="A197" s="7" t="s">
        <v>353</v>
      </c>
      <c r="B197" s="1" t="s">
        <v>64</v>
      </c>
      <c r="C197" s="1" t="s">
        <v>67</v>
      </c>
      <c r="D197" s="8" t="s">
        <v>10</v>
      </c>
    </row>
    <row r="198" spans="1:4" ht="15.75">
      <c r="A198" s="7" t="s">
        <v>354</v>
      </c>
      <c r="B198" s="1" t="s">
        <v>108</v>
      </c>
      <c r="C198" s="1" t="s">
        <v>73</v>
      </c>
      <c r="D198" s="8">
        <f>E195/E2</f>
        <v>10.366602298268385</v>
      </c>
    </row>
    <row r="199" spans="1:5" ht="31.5">
      <c r="A199" s="7" t="s">
        <v>355</v>
      </c>
      <c r="B199" s="1" t="s">
        <v>106</v>
      </c>
      <c r="C199" s="1" t="s">
        <v>67</v>
      </c>
      <c r="D199" s="8" t="s">
        <v>225</v>
      </c>
      <c r="E199" s="2">
        <v>0</v>
      </c>
    </row>
    <row r="200" spans="1:4" ht="15.75">
      <c r="A200" s="7" t="s">
        <v>356</v>
      </c>
      <c r="B200" s="1" t="s">
        <v>107</v>
      </c>
      <c r="C200" s="1" t="s">
        <v>67</v>
      </c>
      <c r="D200" s="8" t="s">
        <v>24</v>
      </c>
    </row>
    <row r="201" spans="1:4" ht="15.75">
      <c r="A201" s="7" t="s">
        <v>357</v>
      </c>
      <c r="B201" s="1" t="s">
        <v>64</v>
      </c>
      <c r="C201" s="1" t="s">
        <v>67</v>
      </c>
      <c r="D201" s="8" t="s">
        <v>10</v>
      </c>
    </row>
    <row r="202" spans="1:4" ht="15.75">
      <c r="A202" s="7" t="s">
        <v>358</v>
      </c>
      <c r="B202" s="1" t="s">
        <v>108</v>
      </c>
      <c r="C202" s="1" t="s">
        <v>73</v>
      </c>
      <c r="D202" s="8">
        <f>E199/E2</f>
        <v>0</v>
      </c>
    </row>
    <row r="203" spans="1:4" ht="47.25">
      <c r="A203" s="22" t="s">
        <v>152</v>
      </c>
      <c r="B203" s="4" t="s">
        <v>104</v>
      </c>
      <c r="C203" s="4" t="s">
        <v>67</v>
      </c>
      <c r="D203" s="14" t="s">
        <v>47</v>
      </c>
    </row>
    <row r="204" spans="1:6" ht="18.75">
      <c r="A204" s="7" t="s">
        <v>153</v>
      </c>
      <c r="B204" s="1" t="s">
        <v>105</v>
      </c>
      <c r="C204" s="1" t="s">
        <v>73</v>
      </c>
      <c r="D204" s="8">
        <f>E205+E209+E213+E217+E221+E225+E229+E233+E237+E241</f>
        <v>637.13</v>
      </c>
      <c r="F204" s="13"/>
    </row>
    <row r="205" spans="1:5" ht="31.5">
      <c r="A205" s="7" t="s">
        <v>154</v>
      </c>
      <c r="B205" s="1" t="s">
        <v>106</v>
      </c>
      <c r="C205" s="1" t="s">
        <v>67</v>
      </c>
      <c r="D205" s="8" t="s">
        <v>48</v>
      </c>
      <c r="E205" s="2">
        <v>0</v>
      </c>
    </row>
    <row r="206" spans="1:4" ht="15.75">
      <c r="A206" s="7" t="s">
        <v>155</v>
      </c>
      <c r="B206" s="1" t="s">
        <v>107</v>
      </c>
      <c r="C206" s="1" t="s">
        <v>67</v>
      </c>
      <c r="D206" s="8" t="s">
        <v>24</v>
      </c>
    </row>
    <row r="207" spans="1:4" ht="15.75">
      <c r="A207" s="7" t="s">
        <v>156</v>
      </c>
      <c r="B207" s="1" t="s">
        <v>64</v>
      </c>
      <c r="C207" s="1" t="s">
        <v>67</v>
      </c>
      <c r="D207" s="8" t="s">
        <v>10</v>
      </c>
    </row>
    <row r="208" spans="1:4" ht="15.75">
      <c r="A208" s="7" t="s">
        <v>157</v>
      </c>
      <c r="B208" s="1" t="s">
        <v>108</v>
      </c>
      <c r="C208" s="1" t="s">
        <v>73</v>
      </c>
      <c r="D208" s="8">
        <v>0</v>
      </c>
    </row>
    <row r="209" spans="1:5" ht="31.5">
      <c r="A209" s="7" t="s">
        <v>158</v>
      </c>
      <c r="B209" s="1" t="s">
        <v>106</v>
      </c>
      <c r="C209" s="1" t="s">
        <v>67</v>
      </c>
      <c r="D209" s="8" t="s">
        <v>50</v>
      </c>
      <c r="E209" s="2">
        <v>0</v>
      </c>
    </row>
    <row r="210" spans="1:4" ht="15.75">
      <c r="A210" s="7" t="s">
        <v>159</v>
      </c>
      <c r="B210" s="1" t="s">
        <v>107</v>
      </c>
      <c r="C210" s="1" t="s">
        <v>67</v>
      </c>
      <c r="D210" s="8" t="s">
        <v>24</v>
      </c>
    </row>
    <row r="211" spans="1:4" ht="15.75">
      <c r="A211" s="7" t="s">
        <v>160</v>
      </c>
      <c r="B211" s="1" t="s">
        <v>64</v>
      </c>
      <c r="C211" s="1" t="s">
        <v>67</v>
      </c>
      <c r="D211" s="8" t="s">
        <v>10</v>
      </c>
    </row>
    <row r="212" spans="1:4" ht="15.75">
      <c r="A212" s="7" t="s">
        <v>161</v>
      </c>
      <c r="B212" s="1" t="s">
        <v>108</v>
      </c>
      <c r="C212" s="1" t="s">
        <v>73</v>
      </c>
      <c r="D212" s="8">
        <f>E209/E2</f>
        <v>0</v>
      </c>
    </row>
    <row r="213" spans="1:5" ht="31.5">
      <c r="A213" s="7" t="s">
        <v>359</v>
      </c>
      <c r="B213" s="1" t="s">
        <v>106</v>
      </c>
      <c r="C213" s="1" t="s">
        <v>67</v>
      </c>
      <c r="D213" s="8" t="s">
        <v>49</v>
      </c>
      <c r="E213" s="2">
        <v>0</v>
      </c>
    </row>
    <row r="214" spans="1:4" ht="15.75">
      <c r="A214" s="7" t="s">
        <v>360</v>
      </c>
      <c r="B214" s="1" t="s">
        <v>107</v>
      </c>
      <c r="C214" s="1" t="s">
        <v>67</v>
      </c>
      <c r="D214" s="8" t="s">
        <v>24</v>
      </c>
    </row>
    <row r="215" spans="1:4" ht="15.75">
      <c r="A215" s="7" t="s">
        <v>361</v>
      </c>
      <c r="B215" s="1" t="s">
        <v>64</v>
      </c>
      <c r="C215" s="1" t="s">
        <v>67</v>
      </c>
      <c r="D215" s="8" t="s">
        <v>10</v>
      </c>
    </row>
    <row r="216" spans="1:4" ht="15.75">
      <c r="A216" s="7" t="s">
        <v>362</v>
      </c>
      <c r="B216" s="1" t="s">
        <v>108</v>
      </c>
      <c r="C216" s="1" t="s">
        <v>73</v>
      </c>
      <c r="D216" s="8">
        <v>0</v>
      </c>
    </row>
    <row r="217" spans="1:5" ht="31.5">
      <c r="A217" s="7" t="s">
        <v>363</v>
      </c>
      <c r="B217" s="1" t="s">
        <v>106</v>
      </c>
      <c r="C217" s="1" t="s">
        <v>67</v>
      </c>
      <c r="D217" s="8" t="s">
        <v>163</v>
      </c>
      <c r="E217" s="2">
        <v>0</v>
      </c>
    </row>
    <row r="218" spans="1:4" ht="15.75">
      <c r="A218" s="7" t="s">
        <v>364</v>
      </c>
      <c r="B218" s="1" t="s">
        <v>107</v>
      </c>
      <c r="C218" s="1" t="s">
        <v>67</v>
      </c>
      <c r="D218" s="8" t="s">
        <v>24</v>
      </c>
    </row>
    <row r="219" spans="1:4" ht="15.75">
      <c r="A219" s="7" t="s">
        <v>365</v>
      </c>
      <c r="B219" s="1" t="s">
        <v>64</v>
      </c>
      <c r="C219" s="1" t="s">
        <v>67</v>
      </c>
      <c r="D219" s="8" t="s">
        <v>10</v>
      </c>
    </row>
    <row r="220" spans="1:4" ht="15.75">
      <c r="A220" s="7" t="s">
        <v>366</v>
      </c>
      <c r="B220" s="1" t="s">
        <v>108</v>
      </c>
      <c r="C220" s="1" t="s">
        <v>73</v>
      </c>
      <c r="D220" s="8">
        <v>0</v>
      </c>
    </row>
    <row r="221" spans="1:6" ht="31.5">
      <c r="A221" s="7" t="s">
        <v>367</v>
      </c>
      <c r="B221" s="1" t="s">
        <v>106</v>
      </c>
      <c r="C221" s="1" t="s">
        <v>67</v>
      </c>
      <c r="D221" s="8" t="s">
        <v>209</v>
      </c>
      <c r="E221" s="2">
        <v>0</v>
      </c>
      <c r="F221" s="21" t="s">
        <v>227</v>
      </c>
    </row>
    <row r="222" spans="1:4" ht="15.75">
      <c r="A222" s="7" t="s">
        <v>368</v>
      </c>
      <c r="B222" s="1" t="s">
        <v>107</v>
      </c>
      <c r="C222" s="1" t="s">
        <v>67</v>
      </c>
      <c r="D222" s="8" t="s">
        <v>24</v>
      </c>
    </row>
    <row r="223" spans="1:4" ht="15.75">
      <c r="A223" s="7" t="s">
        <v>369</v>
      </c>
      <c r="B223" s="1" t="s">
        <v>64</v>
      </c>
      <c r="C223" s="1" t="s">
        <v>67</v>
      </c>
      <c r="D223" s="8" t="s">
        <v>10</v>
      </c>
    </row>
    <row r="224" spans="1:4" ht="15.75">
      <c r="A224" s="7" t="s">
        <v>370</v>
      </c>
      <c r="B224" s="1" t="s">
        <v>108</v>
      </c>
      <c r="C224" s="1" t="s">
        <v>73</v>
      </c>
      <c r="D224" s="8">
        <f>E221/E2</f>
        <v>0</v>
      </c>
    </row>
    <row r="225" spans="1:5" ht="31.5">
      <c r="A225" s="7" t="s">
        <v>371</v>
      </c>
      <c r="B225" s="1" t="s">
        <v>106</v>
      </c>
      <c r="C225" s="1" t="s">
        <v>67</v>
      </c>
      <c r="D225" s="8" t="s">
        <v>1</v>
      </c>
      <c r="E225" s="2">
        <v>0</v>
      </c>
    </row>
    <row r="226" spans="1:4" ht="15.75">
      <c r="A226" s="7" t="s">
        <v>372</v>
      </c>
      <c r="B226" s="1" t="s">
        <v>107</v>
      </c>
      <c r="C226" s="1" t="s">
        <v>67</v>
      </c>
      <c r="D226" s="8" t="s">
        <v>24</v>
      </c>
    </row>
    <row r="227" spans="1:4" ht="15.75">
      <c r="A227" s="7" t="s">
        <v>373</v>
      </c>
      <c r="B227" s="1" t="s">
        <v>64</v>
      </c>
      <c r="C227" s="1" t="s">
        <v>67</v>
      </c>
      <c r="D227" s="8" t="s">
        <v>10</v>
      </c>
    </row>
    <row r="228" spans="1:4" ht="15.75">
      <c r="A228" s="7" t="s">
        <v>374</v>
      </c>
      <c r="B228" s="1" t="s">
        <v>108</v>
      </c>
      <c r="C228" s="1" t="s">
        <v>73</v>
      </c>
      <c r="D228" s="8">
        <f>E225/E2</f>
        <v>0</v>
      </c>
    </row>
    <row r="229" spans="1:5" ht="31.5">
      <c r="A229" s="7" t="s">
        <v>375</v>
      </c>
      <c r="B229" s="1" t="s">
        <v>106</v>
      </c>
      <c r="C229" s="1" t="s">
        <v>67</v>
      </c>
      <c r="D229" s="8" t="s">
        <v>0</v>
      </c>
      <c r="E229" s="2">
        <v>0</v>
      </c>
    </row>
    <row r="230" spans="1:4" ht="15.75">
      <c r="A230" s="7" t="s">
        <v>376</v>
      </c>
      <c r="B230" s="1" t="s">
        <v>107</v>
      </c>
      <c r="C230" s="1" t="s">
        <v>67</v>
      </c>
      <c r="D230" s="8" t="s">
        <v>24</v>
      </c>
    </row>
    <row r="231" spans="1:4" ht="15.75">
      <c r="A231" s="7" t="s">
        <v>377</v>
      </c>
      <c r="B231" s="1" t="s">
        <v>64</v>
      </c>
      <c r="C231" s="1" t="s">
        <v>67</v>
      </c>
      <c r="D231" s="8" t="s">
        <v>10</v>
      </c>
    </row>
    <row r="232" spans="1:4" ht="15.75">
      <c r="A232" s="7" t="s">
        <v>378</v>
      </c>
      <c r="B232" s="1" t="s">
        <v>108</v>
      </c>
      <c r="C232" s="1" t="s">
        <v>73</v>
      </c>
      <c r="D232" s="8">
        <f>E229/E2</f>
        <v>0</v>
      </c>
    </row>
    <row r="233" spans="1:5" ht="31.5">
      <c r="A233" s="7" t="s">
        <v>379</v>
      </c>
      <c r="B233" s="1" t="s">
        <v>106</v>
      </c>
      <c r="C233" s="1" t="s">
        <v>67</v>
      </c>
      <c r="D233" s="8" t="s">
        <v>51</v>
      </c>
      <c r="E233" s="2">
        <v>0</v>
      </c>
    </row>
    <row r="234" spans="1:4" ht="15.75">
      <c r="A234" s="7" t="s">
        <v>380</v>
      </c>
      <c r="B234" s="1" t="s">
        <v>107</v>
      </c>
      <c r="C234" s="1" t="s">
        <v>67</v>
      </c>
      <c r="D234" s="8" t="s">
        <v>24</v>
      </c>
    </row>
    <row r="235" spans="1:4" ht="15.75">
      <c r="A235" s="7" t="s">
        <v>381</v>
      </c>
      <c r="B235" s="1" t="s">
        <v>64</v>
      </c>
      <c r="C235" s="1" t="s">
        <v>67</v>
      </c>
      <c r="D235" s="8" t="s">
        <v>10</v>
      </c>
    </row>
    <row r="236" spans="1:4" ht="15.75">
      <c r="A236" s="7" t="s">
        <v>382</v>
      </c>
      <c r="B236" s="1" t="s">
        <v>108</v>
      </c>
      <c r="C236" s="1" t="s">
        <v>73</v>
      </c>
      <c r="D236" s="8">
        <f>E233/E2</f>
        <v>0</v>
      </c>
    </row>
    <row r="237" spans="1:5" ht="31.5">
      <c r="A237" s="7" t="s">
        <v>383</v>
      </c>
      <c r="B237" s="1" t="s">
        <v>106</v>
      </c>
      <c r="C237" s="1" t="s">
        <v>67</v>
      </c>
      <c r="D237" s="8" t="s">
        <v>52</v>
      </c>
      <c r="E237" s="2">
        <v>637.13</v>
      </c>
    </row>
    <row r="238" spans="1:4" ht="15.75">
      <c r="A238" s="7" t="s">
        <v>384</v>
      </c>
      <c r="B238" s="1" t="s">
        <v>107</v>
      </c>
      <c r="C238" s="1" t="s">
        <v>67</v>
      </c>
      <c r="D238" s="8" t="s">
        <v>24</v>
      </c>
    </row>
    <row r="239" spans="1:4" ht="15.75">
      <c r="A239" s="7" t="s">
        <v>385</v>
      </c>
      <c r="B239" s="1" t="s">
        <v>64</v>
      </c>
      <c r="C239" s="1" t="s">
        <v>67</v>
      </c>
      <c r="D239" s="8" t="s">
        <v>10</v>
      </c>
    </row>
    <row r="240" spans="1:4" ht="15.75">
      <c r="A240" s="7" t="s">
        <v>386</v>
      </c>
      <c r="B240" s="1" t="s">
        <v>108</v>
      </c>
      <c r="C240" s="1" t="s">
        <v>73</v>
      </c>
      <c r="D240" s="8">
        <f>E237/E2</f>
        <v>0.20169362752857006</v>
      </c>
    </row>
    <row r="241" spans="1:6" ht="31.5">
      <c r="A241" s="7" t="s">
        <v>387</v>
      </c>
      <c r="B241" s="1" t="s">
        <v>106</v>
      </c>
      <c r="C241" s="1" t="s">
        <v>67</v>
      </c>
      <c r="D241" s="8" t="s">
        <v>53</v>
      </c>
      <c r="E241" s="2">
        <v>0</v>
      </c>
      <c r="F241" s="21" t="s">
        <v>204</v>
      </c>
    </row>
    <row r="242" spans="1:4" ht="15.75">
      <c r="A242" s="7" t="s">
        <v>388</v>
      </c>
      <c r="B242" s="1" t="s">
        <v>107</v>
      </c>
      <c r="C242" s="1" t="s">
        <v>67</v>
      </c>
      <c r="D242" s="8" t="s">
        <v>24</v>
      </c>
    </row>
    <row r="243" spans="1:4" ht="15.75">
      <c r="A243" s="7" t="s">
        <v>389</v>
      </c>
      <c r="B243" s="1" t="s">
        <v>64</v>
      </c>
      <c r="C243" s="1" t="s">
        <v>67</v>
      </c>
      <c r="D243" s="8" t="s">
        <v>196</v>
      </c>
    </row>
    <row r="244" spans="1:4" ht="15.75">
      <c r="A244" s="7" t="s">
        <v>390</v>
      </c>
      <c r="B244" s="1" t="s">
        <v>108</v>
      </c>
      <c r="C244" s="1" t="s">
        <v>73</v>
      </c>
      <c r="D244" s="8">
        <f>E241/E2</f>
        <v>0</v>
      </c>
    </row>
    <row r="245" spans="1:4" ht="15.75">
      <c r="A245" s="7"/>
      <c r="B245" s="4" t="s">
        <v>162</v>
      </c>
      <c r="C245" s="1" t="s">
        <v>73</v>
      </c>
      <c r="D245" s="15">
        <f>SUM(D28,D34,D60,D66,D72,D78,D84,D90,D100,D158,D204)</f>
        <v>336135.9039648</v>
      </c>
    </row>
    <row r="246" spans="1:4" ht="15.75">
      <c r="A246" s="24" t="s">
        <v>164</v>
      </c>
      <c r="B246" s="24"/>
      <c r="C246" s="24"/>
      <c r="D246" s="24"/>
    </row>
    <row r="247" spans="1:4" ht="15.75">
      <c r="A247" s="7" t="s">
        <v>165</v>
      </c>
      <c r="B247" s="1" t="s">
        <v>166</v>
      </c>
      <c r="C247" s="1" t="s">
        <v>167</v>
      </c>
      <c r="D247" s="20">
        <v>2</v>
      </c>
    </row>
    <row r="248" spans="1:4" ht="15.75">
      <c r="A248" s="7" t="s">
        <v>168</v>
      </c>
      <c r="B248" s="1" t="s">
        <v>169</v>
      </c>
      <c r="C248" s="1" t="s">
        <v>167</v>
      </c>
      <c r="D248" s="20">
        <v>2</v>
      </c>
    </row>
    <row r="249" spans="1:4" ht="15.75">
      <c r="A249" s="7" t="s">
        <v>170</v>
      </c>
      <c r="B249" s="1" t="s">
        <v>171</v>
      </c>
      <c r="C249" s="1" t="s">
        <v>167</v>
      </c>
      <c r="D249" s="20">
        <v>0</v>
      </c>
    </row>
    <row r="250" spans="1:4" ht="15.75">
      <c r="A250" s="7" t="s">
        <v>172</v>
      </c>
      <c r="B250" s="1" t="s">
        <v>173</v>
      </c>
      <c r="C250" s="1" t="s">
        <v>73</v>
      </c>
      <c r="D250" s="8">
        <v>-12549.06</v>
      </c>
    </row>
    <row r="251" spans="1:4" ht="15.75">
      <c r="A251" s="24" t="s">
        <v>174</v>
      </c>
      <c r="B251" s="24"/>
      <c r="C251" s="24"/>
      <c r="D251" s="24"/>
    </row>
    <row r="252" spans="1:4" ht="15.75">
      <c r="A252" s="7" t="s">
        <v>175</v>
      </c>
      <c r="B252" s="1" t="s">
        <v>72</v>
      </c>
      <c r="C252" s="1" t="s">
        <v>73</v>
      </c>
      <c r="D252" s="8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8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8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8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8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8">
        <v>0</v>
      </c>
    </row>
    <row r="258" spans="1:4" ht="15.75">
      <c r="A258" s="24" t="s">
        <v>182</v>
      </c>
      <c r="B258" s="24"/>
      <c r="C258" s="24"/>
      <c r="D258" s="24"/>
    </row>
    <row r="259" spans="1:4" ht="15.75">
      <c r="A259" s="7" t="s">
        <v>183</v>
      </c>
      <c r="B259" s="1" t="s">
        <v>166</v>
      </c>
      <c r="C259" s="1" t="s">
        <v>167</v>
      </c>
      <c r="D259" s="8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8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8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8">
        <v>0</v>
      </c>
    </row>
    <row r="263" spans="1:4" ht="15.75">
      <c r="A263" s="24" t="s">
        <v>188</v>
      </c>
      <c r="B263" s="24"/>
      <c r="C263" s="24"/>
      <c r="D263" s="24"/>
    </row>
    <row r="264" spans="1:4" ht="15.75">
      <c r="A264" s="7" t="s">
        <v>189</v>
      </c>
      <c r="B264" s="1" t="s">
        <v>190</v>
      </c>
      <c r="C264" s="1" t="s">
        <v>167</v>
      </c>
      <c r="D264" s="20">
        <v>31</v>
      </c>
    </row>
    <row r="265" spans="1:4" ht="15.75">
      <c r="A265" s="7" t="s">
        <v>191</v>
      </c>
      <c r="B265" s="1" t="s">
        <v>192</v>
      </c>
      <c r="C265" s="1" t="s">
        <v>167</v>
      </c>
      <c r="D265" s="20">
        <v>2</v>
      </c>
    </row>
    <row r="266" spans="1:4" ht="31.5">
      <c r="A266" s="7" t="s">
        <v>193</v>
      </c>
      <c r="B266" s="1" t="s">
        <v>194</v>
      </c>
      <c r="C266" s="1" t="s">
        <v>73</v>
      </c>
      <c r="D266" s="8">
        <v>14800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2021-03-24T05:22:04Z</dcterms:modified>
  <cp:category/>
  <cp:version/>
  <cp:contentType/>
  <cp:contentStatus/>
</cp:coreProperties>
</file>