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D11" i="1" l="1"/>
  <c r="D10" i="1"/>
  <c r="D9" i="1"/>
  <c r="D15" i="1" l="1"/>
  <c r="D14" i="1"/>
  <c r="D13" i="1"/>
  <c r="D82" i="1" l="1"/>
  <c r="E153" i="1" l="1"/>
  <c r="D152" i="1" s="1"/>
  <c r="E95" i="1"/>
  <c r="D12" i="1" l="1"/>
  <c r="D156" i="1"/>
  <c r="D176" i="1"/>
  <c r="D146" i="1"/>
  <c r="D72" i="1"/>
  <c r="D76" i="1"/>
  <c r="D150" i="1" l="1"/>
  <c r="D70" i="1" l="1"/>
  <c r="D66" i="1"/>
  <c r="D64" i="1"/>
  <c r="D60" i="1"/>
  <c r="D32" i="1"/>
  <c r="D28" i="1"/>
  <c r="D206" i="1"/>
  <c r="D84" i="1" l="1"/>
  <c r="D234" i="1" l="1"/>
  <c r="D230" i="1"/>
  <c r="D226" i="1"/>
  <c r="D222" i="1"/>
  <c r="D218" i="1"/>
  <c r="D214" i="1"/>
  <c r="D202" i="1"/>
  <c r="D192" i="1"/>
  <c r="D188" i="1"/>
  <c r="D184" i="1"/>
  <c r="D180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58" i="1"/>
  <c r="D54" i="1"/>
  <c r="D50" i="1"/>
  <c r="D46" i="1"/>
  <c r="D42" i="1"/>
  <c r="D38" i="1"/>
  <c r="D34" i="1"/>
  <c r="D17" i="1" l="1"/>
  <c r="D16" i="1" s="1"/>
  <c r="D22" i="1" s="1"/>
  <c r="D194" i="1"/>
  <c r="D235" i="1" s="1"/>
  <c r="D24" i="1" l="1"/>
</calcChain>
</file>

<file path=xl/sharedStrings.xml><?xml version="1.0" encoding="utf-8"?>
<sst xmlns="http://schemas.openxmlformats.org/spreadsheetml/2006/main" count="943" uniqueCount="381">
  <si>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</si>
  <si>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</si>
  <si>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</si>
  <si>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</si>
  <si>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</si>
  <si>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</si>
  <si>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</si>
  <si>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</si>
  <si>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</si>
  <si>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</si>
  <si>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</si>
  <si>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</si>
  <si>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</si>
  <si>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</si>
  <si>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</si>
  <si>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</si>
  <si>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</si>
  <si>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</si>
  <si>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</si>
  <si>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</si>
  <si>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</si>
  <si>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</si>
  <si>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</si>
  <si>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</si>
  <si>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</si>
  <si>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</si>
  <si>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</si>
  <si>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</si>
  <si>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</si>
  <si>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</si>
  <si>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</si>
  <si>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</si>
  <si>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</si>
  <si>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</si>
  <si>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</si>
  <si>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</si>
  <si>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</si>
  <si>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</si>
  <si>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</si>
  <si>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</si>
  <si>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</si>
  <si>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</si>
  <si>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</si>
  <si>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</si>
  <si>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</si>
  <si>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</si>
  <si>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</si>
  <si>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</si>
  <si>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</si>
  <si>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</si>
  <si>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</si>
  <si>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</si>
  <si>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</si>
  <si>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</si>
  <si>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</si>
  <si>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</si>
  <si>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</si>
  <si>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</si>
  <si>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</si>
  <si>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</si>
  <si>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</si>
  <si>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</si>
  <si>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</si>
  <si>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</si>
  <si>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</si>
  <si>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</si>
  <si>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</si>
  <si>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</si>
  <si>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</si>
  <si>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</si>
  <si>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</si>
  <si>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</si>
  <si>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</si>
  <si>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</si>
  <si>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</si>
  <si>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</si>
  <si>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</si>
  <si>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</si>
  <si>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</si>
  <si>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</si>
  <si>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</si>
  <si>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</si>
  <si>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</si>
  <si>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</si>
  <si>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</si>
  <si>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</si>
  <si>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</si>
  <si>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</si>
  <si>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</si>
  <si>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</si>
  <si>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</si>
  <si>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</si>
  <si>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</si>
  <si>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</si>
  <si>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</si>
  <si>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</si>
  <si>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</si>
  <si>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</si>
  <si>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</si>
  <si>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</si>
  <si>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</si>
  <si>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</si>
  <si>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</si>
  <si>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</si>
  <si>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</si>
  <si>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</si>
  <si>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</si>
  <si>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</si>
  <si>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</si>
  <si>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</si>
  <si>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</si>
  <si>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</si>
  <si>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</si>
  <si>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</si>
  <si>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</si>
  <si>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</si>
  <si>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</si>
  <si>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</si>
  <si>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</si>
  <si>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</si>
  <si>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</si>
  <si>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</si>
  <si>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шт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</si>
  <si>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</si>
  <si>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</si>
  <si>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</si>
  <si>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</si>
  <si>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</si>
  <si>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</si>
  <si>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</si>
  <si>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</si>
  <si>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</si>
  <si>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</si>
  <si>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</si>
  <si>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</si>
  <si>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</si>
  <si>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</si>
  <si>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</si>
  <si>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</si>
  <si>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</si>
  <si>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</si>
  <si>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</si>
  <si>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</si>
  <si>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</si>
  <si>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</si>
  <si>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</si>
  <si>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</si>
  <si>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</si>
  <si>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</si>
  <si>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</si>
  <si>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</si>
  <si>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</si>
  <si>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</si>
  <si>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</si>
  <si>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</si>
  <si>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</si>
  <si>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</si>
  <si>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</si>
  <si>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</si>
  <si>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</si>
  <si>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</si>
  <si>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</si>
  <si>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</si>
  <si>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</si>
  <si>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</si>
  <si>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</si>
  <si>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</si>
  <si>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</si>
  <si>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</si>
  <si>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</si>
  <si>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</si>
  <si>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</si>
  <si>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</si>
  <si>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</si>
  <si>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</si>
  <si>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</si>
  <si>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</si>
  <si>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</si>
  <si>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</si>
  <si>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</si>
  <si>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</si>
  <si>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</si>
  <si>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</si>
  <si>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</si>
  <si>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</si>
  <si>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</si>
  <si>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</si>
  <si>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</si>
  <si>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</si>
  <si>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</si>
  <si>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</si>
  <si>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</si>
  <si>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</si>
  <si>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</si>
  <si>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</si>
  <si>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</si>
  <si>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</si>
  <si>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</si>
  <si>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</si>
  <si>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</si>
  <si>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</si>
  <si>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</si>
  <si>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</si>
  <si>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</si>
  <si>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</si>
  <si>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</si>
  <si>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</si>
  <si>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"ГУК" Привокзальная"</t>
  </si>
  <si>
    <t>Ю.Д.Шкляров</t>
  </si>
  <si>
    <t>Мехуборка (асфальт) в зимний период</t>
  </si>
  <si>
    <t>Ремонт внутридомовых сетей горячего водоснабжения</t>
  </si>
  <si>
    <t>экономист</t>
  </si>
  <si>
    <t>тариф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</si>
  <si>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</si>
  <si>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</si>
  <si>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</si>
  <si>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</si>
  <si>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</si>
  <si>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</si>
  <si>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</si>
  <si>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</si>
  <si>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</si>
  <si>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</si>
  <si>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</si>
  <si>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</si>
  <si>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</si>
  <si>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</si>
  <si>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</si>
  <si>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</si>
  <si>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</si>
  <si>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</si>
  <si>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</si>
  <si>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</si>
  <si>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</si>
  <si>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</si>
  <si>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</si>
  <si>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</si>
  <si>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</si>
  <si>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</si>
  <si>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</si>
  <si>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</si>
  <si>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</si>
  <si>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</si>
  <si>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</si>
  <si>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</si>
  <si>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</si>
  <si>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</si>
  <si>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</si>
  <si>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</si>
  <si>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</si>
  <si>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</si>
  <si>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</si>
  <si>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</si>
  <si>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</si>
  <si>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</si>
  <si>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</si>
  <si>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</si>
  <si>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</si>
  <si>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</si>
  <si>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</si>
  <si>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</si>
  <si>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</si>
  <si>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</si>
  <si>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</si>
  <si>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</si>
  <si>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</si>
  <si>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</si>
  <si>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</si>
  <si>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</si>
  <si>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</si>
  <si>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</si>
  <si>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</si>
  <si>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</si>
  <si>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</si>
  <si>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</si>
  <si>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</si>
  <si>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</si>
  <si>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</si>
  <si>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</si>
  <si>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</si>
  <si>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</si>
  <si>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</si>
  <si>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</si>
  <si>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</si>
  <si>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</si>
  <si>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</si>
  <si>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</si>
  <si>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</si>
  <si>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</si>
  <si>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</si>
  <si>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</si>
  <si>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</si>
  <si>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</si>
  <si>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</si>
  <si>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</si>
  <si>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</si>
  <si>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</si>
  <si>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</si>
  <si>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</si>
  <si>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</si>
  <si>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</si>
  <si>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</si>
  <si>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</si>
  <si>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</si>
  <si>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</si>
  <si>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</si>
  <si>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</si>
  <si>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</si>
  <si>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</si>
  <si>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</si>
  <si>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</si>
  <si>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</si>
  <si>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</si>
  <si>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</si>
  <si>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</si>
  <si>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</si>
  <si>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</si>
  <si>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</si>
  <si>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</si>
  <si>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</si>
  <si>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</si>
  <si>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</si>
  <si>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</si>
  <si>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</si>
  <si>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</si>
  <si>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</si>
  <si>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</si>
  <si>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</si>
  <si>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</si>
  <si>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</si>
  <si>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</si>
  <si>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</si>
  <si>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</si>
  <si>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23.9.10</t>
  </si>
  <si>
    <t>24.9.10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</si>
  <si>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</si>
  <si>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</si>
  <si>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</si>
  <si>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</si>
  <si>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</si>
  <si>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</si>
  <si>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</si>
  <si>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</si>
  <si>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</si>
  <si>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</si>
  <si>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</si>
  <si>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</si>
  <si>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</si>
  <si>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</si>
  <si>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</si>
  <si>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</si>
  <si>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</si>
  <si>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</si>
  <si>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</si>
  <si>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</si>
  <si>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</si>
  <si>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</si>
  <si>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</si>
  <si>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</si>
  <si>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</si>
  <si>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</si>
  <si>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</si>
  <si>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</si>
  <si>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</si>
  <si>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</si>
  <si>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</si>
  <si>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</si>
  <si>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</si>
  <si>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</si>
  <si>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</si>
  <si>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</si>
  <si>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</si>
  <si>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</si>
  <si>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</si>
  <si>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</si>
  <si>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</si>
  <si>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</si>
  <si>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Отчет об исполнении управляющей организацией ООО "ГУК "Привокзальная" договора оказания услуг выполнения работ за 2020 год по дому №34  ул. Интернациональная в  г. Липецке</t>
  </si>
  <si>
    <t>31.03.2021 г.</t>
  </si>
  <si>
    <t>01.01.2020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</si>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</sst>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0" fontId="7" fillId="0" borderId="1" xfId="0" applyFont="1" applyFill="1" applyBorder="1"/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8;&#1085;&#1090;&#1077;&#1088;&#1085;&#1072;&#1094;&#1080;&#1086;&#1085;&#1072;&#1083;&#1100;&#1085;&#1072;&#1103;,%20&#1076;.34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BB123">
            <v>162828.16780536002</v>
          </cell>
          <cell r="GI123">
            <v>36457.314393600005</v>
          </cell>
        </row>
        <row r="124">
          <cell r="GI124">
            <v>40291.630272000009</v>
          </cell>
        </row>
        <row r="125">
          <cell r="GI125">
            <v>9458.1273600000022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60">
          <cell r="MY60">
            <v>0</v>
          </cell>
        </row>
      </sheetData>
      <sheetData sheetId="1">
        <row r="54">
          <cell r="AQ54">
            <v>0</v>
          </cell>
        </row>
      </sheetData>
      <sheetData sheetId="2">
        <row r="60">
          <cell r="JU60">
            <v>0</v>
          </cell>
        </row>
      </sheetData>
      <sheetData sheetId="3">
        <row r="54">
          <cell r="LM54">
            <v>0</v>
          </cell>
        </row>
      </sheetData>
      <sheetData sheetId="4">
        <row r="54">
          <cell r="X54">
            <v>0</v>
          </cell>
        </row>
      </sheetData>
      <sheetData sheetId="5">
        <row r="54">
          <cell r="BB54">
            <v>79.435200000000009</v>
          </cell>
        </row>
      </sheetData>
      <sheetData sheetId="6">
        <row r="54">
          <cell r="UY54">
            <v>268.02144000000004</v>
          </cell>
        </row>
      </sheetData>
      <sheetData sheetId="7"/>
      <sheetData sheetId="8">
        <row r="54">
          <cell r="M54">
            <v>0</v>
          </cell>
        </row>
      </sheetData>
      <sheetData sheetId="9">
        <row r="54">
          <cell r="M5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G4">
            <v>656.9</v>
          </cell>
          <cell r="GI4">
            <v>643.20000000000005</v>
          </cell>
        </row>
        <row r="39">
          <cell r="GI39">
            <v>0.39163599999999998</v>
          </cell>
        </row>
        <row r="43">
          <cell r="GI43">
            <v>0.24736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-26906.667483199977</v>
          </cell>
        </row>
        <row r="25">
          <cell r="D25">
            <v>38683.46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"/>
  <sheetViews>
    <sheetView tabSelected="1" view="pageBreakPreview" zoomScaleNormal="80" zoomScaleSheetLayoutView="100" workbookViewId="0">
      <selection activeCell="S191" sqref="S191"/>
    </sheetView>
  </sheetViews>
  <sheetFormatPr defaultRowHeight="15.75" x14ac:dyDescent="0.25"/>
  <cols>
    <col min="1" max="1" width="9.140625" style="19"/>
    <col min="2" max="2" width="62.42578125" style="28" customWidth="1"/>
    <col min="3" max="3" width="24.28515625" style="28" customWidth="1"/>
    <col min="4" max="4" width="62.7109375" style="28" customWidth="1"/>
    <col min="5" max="5" width="21.140625" style="28" hidden="1" customWidth="1"/>
    <col min="6" max="6" width="17.85546875" style="28" hidden="1" customWidth="1"/>
    <col min="7" max="12" width="9.140625" style="28" hidden="1" customWidth="1"/>
    <col min="13" max="13" width="9.140625" style="28" customWidth="1"/>
    <col min="14" max="22" width="9.140625" style="28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8" t="s">
        <v>0</v>
      </c>
    </row>
    <row r="2" spans="1:22" s="5" customFormat="1" ht="33.75" customHeight="1" x14ac:dyDescent="0.25">
      <c r="A2" s="32" t="s">
        <v>377</v>
      </c>
      <c r="B2" s="32"/>
      <c r="C2" s="32"/>
      <c r="D2" s="32"/>
      <c r="E2" s="28">
        <v>643.20000000000005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378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380</v>
      </c>
    </row>
    <row r="8" spans="1:22" ht="42.75" customHeight="1" x14ac:dyDescent="0.25">
      <c r="A8" s="30" t="s">
        <v>12</v>
      </c>
      <c r="B8" s="30"/>
      <c r="C8" s="30"/>
      <c r="D8" s="30"/>
    </row>
    <row r="9" spans="1:22" x14ac:dyDescent="0.25">
      <c r="A9" s="6" t="s">
        <v>13</v>
      </c>
      <c r="B9" s="1" t="s">
        <v>14</v>
      </c>
      <c r="C9" s="1" t="s">
        <v>15</v>
      </c>
      <c r="D9" s="18">
        <f>[4]Лист1!$D$23</f>
        <v>0</v>
      </c>
      <c r="E9" s="28" t="s">
        <v>211</v>
      </c>
    </row>
    <row r="10" spans="1:22" x14ac:dyDescent="0.25">
      <c r="A10" s="6" t="s">
        <v>16</v>
      </c>
      <c r="B10" s="1" t="s">
        <v>17</v>
      </c>
      <c r="C10" s="1" t="s">
        <v>15</v>
      </c>
      <c r="D10" s="18">
        <f>[4]Лист1!$D$24</f>
        <v>-26906.667483199977</v>
      </c>
      <c r="E10" s="28" t="s">
        <v>211</v>
      </c>
      <c r="F10" s="15"/>
    </row>
    <row r="11" spans="1:22" x14ac:dyDescent="0.25">
      <c r="A11" s="6" t="s">
        <v>18</v>
      </c>
      <c r="B11" s="1" t="s">
        <v>19</v>
      </c>
      <c r="C11" s="1" t="s">
        <v>15</v>
      </c>
      <c r="D11" s="20">
        <f>[4]Лист1!$D$25</f>
        <v>38683.46</v>
      </c>
      <c r="E11" s="28" t="s">
        <v>211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8">
        <f>D13+D14+D15</f>
        <v>86207.07202560002</v>
      </c>
      <c r="E12" s="28" t="s">
        <v>212</v>
      </c>
    </row>
    <row r="13" spans="1:22" x14ac:dyDescent="0.25">
      <c r="A13" s="6" t="s">
        <v>22</v>
      </c>
      <c r="B13" s="21" t="s">
        <v>23</v>
      </c>
      <c r="C13" s="1" t="s">
        <v>15</v>
      </c>
      <c r="D13" s="18">
        <f>'[1]ГУК 2019'!$GI$124</f>
        <v>40291.630272000009</v>
      </c>
      <c r="E13" s="28" t="s">
        <v>212</v>
      </c>
    </row>
    <row r="14" spans="1:22" x14ac:dyDescent="0.25">
      <c r="A14" s="6" t="s">
        <v>24</v>
      </c>
      <c r="B14" s="21" t="s">
        <v>25</v>
      </c>
      <c r="C14" s="1" t="s">
        <v>15</v>
      </c>
      <c r="D14" s="18">
        <f>'[1]ГУК 2019'!$GI$123</f>
        <v>36457.314393600005</v>
      </c>
      <c r="E14" s="28" t="s">
        <v>212</v>
      </c>
    </row>
    <row r="15" spans="1:22" x14ac:dyDescent="0.25">
      <c r="A15" s="6" t="s">
        <v>26</v>
      </c>
      <c r="B15" s="21" t="s">
        <v>27</v>
      </c>
      <c r="C15" s="1" t="s">
        <v>15</v>
      </c>
      <c r="D15" s="18">
        <f>'[1]ГУК 2019'!$GI$125</f>
        <v>9458.1273600000022</v>
      </c>
      <c r="E15" s="28" t="s">
        <v>212</v>
      </c>
    </row>
    <row r="16" spans="1:22" x14ac:dyDescent="0.25">
      <c r="A16" s="21" t="s">
        <v>28</v>
      </c>
      <c r="B16" s="21" t="s">
        <v>29</v>
      </c>
      <c r="C16" s="21" t="s">
        <v>15</v>
      </c>
      <c r="D16" s="22">
        <f>D17</f>
        <v>63342.422025600012</v>
      </c>
      <c r="E16" s="28">
        <v>47201</v>
      </c>
    </row>
    <row r="17" spans="1:22" ht="31.5" x14ac:dyDescent="0.25">
      <c r="A17" s="21" t="s">
        <v>30</v>
      </c>
      <c r="B17" s="21" t="s">
        <v>31</v>
      </c>
      <c r="C17" s="21" t="s">
        <v>15</v>
      </c>
      <c r="D17" s="22">
        <f>D12-D25+D240+D256</f>
        <v>63342.422025600012</v>
      </c>
      <c r="E17" s="28" t="s">
        <v>211</v>
      </c>
    </row>
    <row r="18" spans="1:22" ht="31.5" x14ac:dyDescent="0.25">
      <c r="A18" s="21" t="s">
        <v>32</v>
      </c>
      <c r="B18" s="21" t="s">
        <v>33</v>
      </c>
      <c r="C18" s="21" t="s">
        <v>15</v>
      </c>
      <c r="D18" s="22">
        <v>0</v>
      </c>
    </row>
    <row r="19" spans="1:22" x14ac:dyDescent="0.25">
      <c r="A19" s="21" t="s">
        <v>34</v>
      </c>
      <c r="B19" s="21" t="s">
        <v>35</v>
      </c>
      <c r="C19" s="21" t="s">
        <v>15</v>
      </c>
      <c r="D19" s="22">
        <v>0</v>
      </c>
    </row>
    <row r="20" spans="1:22" x14ac:dyDescent="0.25">
      <c r="A20" s="21" t="s">
        <v>36</v>
      </c>
      <c r="B20" s="21" t="s">
        <v>37</v>
      </c>
      <c r="C20" s="21" t="s">
        <v>15</v>
      </c>
      <c r="D20" s="22">
        <v>0</v>
      </c>
      <c r="E20" s="28" t="s">
        <v>211</v>
      </c>
    </row>
    <row r="21" spans="1:22" x14ac:dyDescent="0.25">
      <c r="A21" s="21" t="s">
        <v>38</v>
      </c>
      <c r="B21" s="21" t="s">
        <v>39</v>
      </c>
      <c r="C21" s="21" t="s">
        <v>15</v>
      </c>
      <c r="D21" s="22">
        <v>0</v>
      </c>
      <c r="E21" s="28" t="s">
        <v>211</v>
      </c>
    </row>
    <row r="22" spans="1:22" x14ac:dyDescent="0.25">
      <c r="A22" s="21" t="s">
        <v>40</v>
      </c>
      <c r="B22" s="21" t="s">
        <v>41</v>
      </c>
      <c r="C22" s="21" t="s">
        <v>15</v>
      </c>
      <c r="D22" s="22">
        <f>D16+D10+D9</f>
        <v>36435.754542400035</v>
      </c>
      <c r="E22" s="28" t="s">
        <v>211</v>
      </c>
    </row>
    <row r="23" spans="1:22" x14ac:dyDescent="0.25">
      <c r="A23" s="21" t="s">
        <v>42</v>
      </c>
      <c r="B23" s="21" t="s">
        <v>43</v>
      </c>
      <c r="C23" s="21" t="s">
        <v>15</v>
      </c>
      <c r="D23" s="22">
        <v>3891.92</v>
      </c>
      <c r="E23" s="28" t="s">
        <v>211</v>
      </c>
    </row>
    <row r="24" spans="1:22" x14ac:dyDescent="0.25">
      <c r="A24" s="21" t="s">
        <v>44</v>
      </c>
      <c r="B24" s="21" t="s">
        <v>45</v>
      </c>
      <c r="C24" s="21" t="s">
        <v>15</v>
      </c>
      <c r="D24" s="22">
        <f>D22-D235</f>
        <v>-47455.800766499968</v>
      </c>
      <c r="E24" s="28" t="s">
        <v>211</v>
      </c>
    </row>
    <row r="25" spans="1:22" x14ac:dyDescent="0.25">
      <c r="A25" s="21" t="s">
        <v>46</v>
      </c>
      <c r="B25" s="21" t="s">
        <v>47</v>
      </c>
      <c r="C25" s="21" t="s">
        <v>15</v>
      </c>
      <c r="D25" s="23">
        <v>38370.410000000003</v>
      </c>
      <c r="E25" s="28" t="s">
        <v>211</v>
      </c>
    </row>
    <row r="26" spans="1:22" ht="35.25" customHeight="1" x14ac:dyDescent="0.25">
      <c r="A26" s="30" t="s">
        <v>48</v>
      </c>
      <c r="B26" s="30"/>
      <c r="C26" s="30"/>
      <c r="D26" s="30"/>
    </row>
    <row r="27" spans="1:22" s="5" customFormat="1" ht="31.5" x14ac:dyDescent="0.25">
      <c r="A27" s="27" t="s">
        <v>49</v>
      </c>
      <c r="B27" s="3" t="s">
        <v>50</v>
      </c>
      <c r="C27" s="3" t="s">
        <v>7</v>
      </c>
      <c r="D27" s="3" t="s">
        <v>51</v>
      </c>
      <c r="E27" s="28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E29</f>
        <v>5848.0184924999994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4">
        <v>5848.0184924999994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E29/E2</f>
        <v>9.0920685517723872</v>
      </c>
    </row>
    <row r="33" spans="1:22" s="5" customFormat="1" ht="31.5" x14ac:dyDescent="0.25">
      <c r="A33" s="27" t="s">
        <v>64</v>
      </c>
      <c r="B33" s="3" t="s">
        <v>50</v>
      </c>
      <c r="C33" s="3" t="s">
        <v>7</v>
      </c>
      <c r="D33" s="3" t="s">
        <v>65</v>
      </c>
      <c r="E33" s="28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8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8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8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8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8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8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8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8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7" t="s">
        <v>103</v>
      </c>
      <c r="B59" s="3" t="s">
        <v>50</v>
      </c>
      <c r="C59" s="3" t="s">
        <v>7</v>
      </c>
      <c r="D59" s="3" t="s">
        <v>104</v>
      </c>
      <c r="E59" s="28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E62</f>
        <v>5154.1857899999995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4">
        <v>5154.1857899999995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E62/E2</f>
        <v>8.0133485541044767</v>
      </c>
    </row>
    <row r="65" spans="1:22" s="5" customFormat="1" ht="27" customHeight="1" x14ac:dyDescent="0.25">
      <c r="A65" s="27" t="s">
        <v>213</v>
      </c>
      <c r="B65" s="3" t="s">
        <v>50</v>
      </c>
      <c r="C65" s="3" t="s">
        <v>7</v>
      </c>
      <c r="D65" s="3" t="s">
        <v>114</v>
      </c>
      <c r="E65" s="28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214</v>
      </c>
      <c r="B66" s="1" t="s">
        <v>53</v>
      </c>
      <c r="C66" s="1" t="s">
        <v>15</v>
      </c>
      <c r="D66" s="1">
        <f>E68</f>
        <v>9458.1299999999992</v>
      </c>
    </row>
    <row r="67" spans="1:22" ht="31.5" x14ac:dyDescent="0.25">
      <c r="A67" s="6" t="s">
        <v>215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216</v>
      </c>
      <c r="B68" s="1" t="s">
        <v>58</v>
      </c>
      <c r="C68" s="1" t="s">
        <v>7</v>
      </c>
      <c r="D68" s="1" t="s">
        <v>109</v>
      </c>
      <c r="E68" s="25">
        <v>9458.1299999999992</v>
      </c>
    </row>
    <row r="69" spans="1:22" x14ac:dyDescent="0.25">
      <c r="A69" s="6" t="s">
        <v>217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218</v>
      </c>
      <c r="B70" s="1" t="s">
        <v>63</v>
      </c>
      <c r="C70" s="1" t="s">
        <v>15</v>
      </c>
      <c r="D70" s="8">
        <f>E68/E2</f>
        <v>14.70480410447761</v>
      </c>
    </row>
    <row r="71" spans="1:22" s="5" customFormat="1" ht="31.5" x14ac:dyDescent="0.25">
      <c r="A71" s="27" t="s">
        <v>219</v>
      </c>
      <c r="B71" s="3" t="s">
        <v>50</v>
      </c>
      <c r="C71" s="3" t="s">
        <v>7</v>
      </c>
      <c r="D71" s="3" t="s">
        <v>118</v>
      </c>
      <c r="E71" s="15">
        <v>3710.0039999999999</v>
      </c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220</v>
      </c>
      <c r="B72" s="1" t="s">
        <v>53</v>
      </c>
      <c r="C72" s="1" t="s">
        <v>15</v>
      </c>
      <c r="D72" s="7">
        <f>E71</f>
        <v>3710.0039999999999</v>
      </c>
    </row>
    <row r="73" spans="1:22" ht="31.5" x14ac:dyDescent="0.25">
      <c r="A73" s="6" t="s">
        <v>221</v>
      </c>
      <c r="B73" s="1" t="s">
        <v>55</v>
      </c>
      <c r="C73" s="1" t="s">
        <v>7</v>
      </c>
      <c r="D73" s="1" t="s">
        <v>118</v>
      </c>
    </row>
    <row r="74" spans="1:22" x14ac:dyDescent="0.25">
      <c r="A74" s="6" t="s">
        <v>222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223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224</v>
      </c>
      <c r="B76" s="1" t="s">
        <v>63</v>
      </c>
      <c r="C76" s="1" t="s">
        <v>15</v>
      </c>
      <c r="D76" s="8">
        <f>E71/E2</f>
        <v>5.768041044776119</v>
      </c>
    </row>
    <row r="77" spans="1:22" s="5" customFormat="1" ht="31.5" x14ac:dyDescent="0.25">
      <c r="A77" s="27" t="s">
        <v>225</v>
      </c>
      <c r="B77" s="3" t="s">
        <v>50</v>
      </c>
      <c r="C77" s="3" t="s">
        <v>7</v>
      </c>
      <c r="D77" s="3" t="s">
        <v>120</v>
      </c>
      <c r="E77" s="15">
        <v>1534.9</v>
      </c>
      <c r="F77" s="4">
        <v>10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226</v>
      </c>
      <c r="B78" s="1" t="s">
        <v>53</v>
      </c>
      <c r="C78" s="1" t="s">
        <v>15</v>
      </c>
      <c r="D78" s="7">
        <f>E77</f>
        <v>1534.9</v>
      </c>
    </row>
    <row r="79" spans="1:22" ht="31.5" x14ac:dyDescent="0.25">
      <c r="A79" s="6" t="s">
        <v>227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228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229</v>
      </c>
      <c r="B81" s="1" t="s">
        <v>3</v>
      </c>
      <c r="C81" s="1" t="s">
        <v>7</v>
      </c>
      <c r="D81" s="1" t="s">
        <v>122</v>
      </c>
    </row>
    <row r="82" spans="1:22" x14ac:dyDescent="0.25">
      <c r="A82" s="6" t="s">
        <v>230</v>
      </c>
      <c r="B82" s="1" t="s">
        <v>63</v>
      </c>
      <c r="C82" s="1" t="s">
        <v>15</v>
      </c>
      <c r="D82" s="8">
        <f>E77/F77</f>
        <v>153.49</v>
      </c>
    </row>
    <row r="83" spans="1:22" s="5" customFormat="1" ht="47.25" x14ac:dyDescent="0.25">
      <c r="A83" s="27" t="s">
        <v>113</v>
      </c>
      <c r="B83" s="3" t="s">
        <v>50</v>
      </c>
      <c r="C83" s="3" t="s">
        <v>7</v>
      </c>
      <c r="D83" s="3" t="s">
        <v>124</v>
      </c>
      <c r="E83" s="28"/>
      <c r="F83" s="1" t="s">
        <v>125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956.47</v>
      </c>
      <c r="F84" s="1">
        <v>72.400000000000006</v>
      </c>
    </row>
    <row r="85" spans="1:22" ht="31.5" x14ac:dyDescent="0.25">
      <c r="A85" s="6" t="s">
        <v>231</v>
      </c>
      <c r="B85" s="1" t="s">
        <v>55</v>
      </c>
      <c r="C85" s="1" t="s">
        <v>7</v>
      </c>
      <c r="D85" s="1" t="s">
        <v>126</v>
      </c>
      <c r="E85" s="28">
        <v>900</v>
      </c>
      <c r="F85" s="29"/>
    </row>
    <row r="86" spans="1:22" x14ac:dyDescent="0.25">
      <c r="A86" s="6" t="s">
        <v>232</v>
      </c>
      <c r="B86" s="1" t="s">
        <v>58</v>
      </c>
      <c r="C86" s="1" t="s">
        <v>7</v>
      </c>
      <c r="D86" s="1" t="s">
        <v>112</v>
      </c>
      <c r="F86" s="29"/>
    </row>
    <row r="87" spans="1:22" x14ac:dyDescent="0.25">
      <c r="A87" s="6" t="s">
        <v>233</v>
      </c>
      <c r="B87" s="1" t="s">
        <v>3</v>
      </c>
      <c r="C87" s="1" t="s">
        <v>7</v>
      </c>
      <c r="D87" s="1" t="s">
        <v>127</v>
      </c>
    </row>
    <row r="88" spans="1:22" ht="31.5" x14ac:dyDescent="0.25">
      <c r="A88" s="6" t="s">
        <v>234</v>
      </c>
      <c r="B88" s="1" t="s">
        <v>63</v>
      </c>
      <c r="C88" s="1" t="s">
        <v>15</v>
      </c>
      <c r="D88" s="8">
        <v>0</v>
      </c>
      <c r="F88" s="1" t="s">
        <v>125</v>
      </c>
    </row>
    <row r="89" spans="1:22" ht="31.5" x14ac:dyDescent="0.25">
      <c r="A89" s="6" t="s">
        <v>235</v>
      </c>
      <c r="B89" s="1" t="s">
        <v>55</v>
      </c>
      <c r="C89" s="1" t="s">
        <v>7</v>
      </c>
      <c r="D89" s="1" t="s">
        <v>128</v>
      </c>
      <c r="E89" s="16">
        <v>56.47</v>
      </c>
      <c r="F89" s="1">
        <f>F84</f>
        <v>72.400000000000006</v>
      </c>
    </row>
    <row r="90" spans="1:22" x14ac:dyDescent="0.25">
      <c r="A90" s="6" t="s">
        <v>236</v>
      </c>
      <c r="B90" s="1" t="s">
        <v>58</v>
      </c>
      <c r="C90" s="1" t="s">
        <v>7</v>
      </c>
      <c r="D90" s="1" t="s">
        <v>129</v>
      </c>
    </row>
    <row r="91" spans="1:22" x14ac:dyDescent="0.25">
      <c r="A91" s="6" t="s">
        <v>237</v>
      </c>
      <c r="B91" s="1" t="s">
        <v>3</v>
      </c>
      <c r="C91" s="1" t="s">
        <v>7</v>
      </c>
      <c r="D91" s="1" t="s">
        <v>127</v>
      </c>
    </row>
    <row r="92" spans="1:22" x14ac:dyDescent="0.25">
      <c r="A92" s="6" t="s">
        <v>238</v>
      </c>
      <c r="B92" s="1" t="s">
        <v>63</v>
      </c>
      <c r="C92" s="1" t="s">
        <v>15</v>
      </c>
      <c r="D92" s="8">
        <f>E89/F89</f>
        <v>0.77997237569060762</v>
      </c>
    </row>
    <row r="93" spans="1:22" s="5" customFormat="1" ht="63" x14ac:dyDescent="0.25">
      <c r="A93" s="27" t="s">
        <v>117</v>
      </c>
      <c r="B93" s="3" t="s">
        <v>50</v>
      </c>
      <c r="C93" s="3" t="s">
        <v>7</v>
      </c>
      <c r="D93" s="3" t="s">
        <v>130</v>
      </c>
      <c r="E93" s="28"/>
      <c r="F93" s="2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239</v>
      </c>
      <c r="B94" s="1" t="s">
        <v>53</v>
      </c>
      <c r="C94" s="1" t="s">
        <v>15</v>
      </c>
      <c r="D94" s="7">
        <f>E95+E99+E103+E107+E111+E115+E119+E123+E127+E131+E135+E139+E147+E143</f>
        <v>2477.8002999999999</v>
      </c>
    </row>
    <row r="95" spans="1:22" ht="31.5" x14ac:dyDescent="0.25">
      <c r="A95" s="6" t="s">
        <v>240</v>
      </c>
      <c r="B95" s="1" t="s">
        <v>55</v>
      </c>
      <c r="C95" s="1" t="s">
        <v>7</v>
      </c>
      <c r="D95" s="1" t="s">
        <v>131</v>
      </c>
      <c r="E95" s="15">
        <f>'[2]Уборка ступеней и площадок '!$LM$54</f>
        <v>0</v>
      </c>
    </row>
    <row r="96" spans="1:22" x14ac:dyDescent="0.25">
      <c r="A96" s="6" t="s">
        <v>241</v>
      </c>
      <c r="B96" s="1" t="s">
        <v>58</v>
      </c>
      <c r="C96" s="1" t="s">
        <v>7</v>
      </c>
      <c r="D96" s="1" t="s">
        <v>123</v>
      </c>
    </row>
    <row r="97" spans="1:5" x14ac:dyDescent="0.25">
      <c r="A97" s="6" t="s">
        <v>242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243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244</v>
      </c>
      <c r="B99" s="1" t="s">
        <v>55</v>
      </c>
      <c r="C99" s="1" t="s">
        <v>7</v>
      </c>
      <c r="D99" s="1" t="s">
        <v>132</v>
      </c>
      <c r="E99" s="16">
        <v>460.21</v>
      </c>
    </row>
    <row r="100" spans="1:5" x14ac:dyDescent="0.25">
      <c r="A100" s="6" t="s">
        <v>245</v>
      </c>
      <c r="B100" s="1" t="s">
        <v>58</v>
      </c>
      <c r="C100" s="1" t="s">
        <v>7</v>
      </c>
      <c r="D100" s="1" t="s">
        <v>133</v>
      </c>
    </row>
    <row r="101" spans="1:5" x14ac:dyDescent="0.25">
      <c r="A101" s="6" t="s">
        <v>246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247</v>
      </c>
      <c r="B102" s="1" t="s">
        <v>63</v>
      </c>
      <c r="C102" s="1" t="s">
        <v>15</v>
      </c>
      <c r="D102" s="8">
        <f>E99/E2</f>
        <v>0.71550062189054719</v>
      </c>
    </row>
    <row r="103" spans="1:5" ht="31.5" x14ac:dyDescent="0.25">
      <c r="A103" s="6" t="s">
        <v>248</v>
      </c>
      <c r="B103" s="1" t="s">
        <v>55</v>
      </c>
      <c r="C103" s="1" t="s">
        <v>7</v>
      </c>
      <c r="D103" s="1" t="s">
        <v>134</v>
      </c>
      <c r="E103" s="16">
        <v>422.95</v>
      </c>
    </row>
    <row r="104" spans="1:5" x14ac:dyDescent="0.25">
      <c r="A104" s="6" t="s">
        <v>249</v>
      </c>
      <c r="B104" s="1" t="s">
        <v>58</v>
      </c>
      <c r="C104" s="1" t="s">
        <v>7</v>
      </c>
      <c r="D104" s="1" t="s">
        <v>135</v>
      </c>
    </row>
    <row r="105" spans="1:5" x14ac:dyDescent="0.25">
      <c r="A105" s="6" t="s">
        <v>250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251</v>
      </c>
      <c r="B106" s="1" t="s">
        <v>63</v>
      </c>
      <c r="C106" s="1" t="s">
        <v>15</v>
      </c>
      <c r="D106" s="8">
        <f>E103/E2</f>
        <v>0.65757151741293529</v>
      </c>
    </row>
    <row r="107" spans="1:5" ht="31.5" x14ac:dyDescent="0.25">
      <c r="A107" s="6" t="s">
        <v>252</v>
      </c>
      <c r="B107" s="1" t="s">
        <v>55</v>
      </c>
      <c r="C107" s="1" t="s">
        <v>7</v>
      </c>
      <c r="D107" s="1" t="s">
        <v>136</v>
      </c>
      <c r="E107" s="15">
        <v>0</v>
      </c>
    </row>
    <row r="108" spans="1:5" x14ac:dyDescent="0.25">
      <c r="A108" s="6" t="s">
        <v>253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254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255</v>
      </c>
      <c r="B110" s="1" t="s">
        <v>63</v>
      </c>
      <c r="C110" s="1" t="s">
        <v>15</v>
      </c>
      <c r="D110" s="8">
        <f>E107/E2</f>
        <v>0</v>
      </c>
    </row>
    <row r="111" spans="1:5" ht="47.25" x14ac:dyDescent="0.25">
      <c r="A111" s="6" t="s">
        <v>256</v>
      </c>
      <c r="B111" s="1" t="s">
        <v>55</v>
      </c>
      <c r="C111" s="1" t="s">
        <v>7</v>
      </c>
      <c r="D111" s="1" t="s">
        <v>137</v>
      </c>
      <c r="E111" s="15">
        <v>0</v>
      </c>
    </row>
    <row r="112" spans="1:5" x14ac:dyDescent="0.25">
      <c r="A112" s="6" t="s">
        <v>257</v>
      </c>
      <c r="B112" s="1" t="s">
        <v>58</v>
      </c>
      <c r="C112" s="1" t="s">
        <v>7</v>
      </c>
      <c r="D112" s="1" t="s">
        <v>138</v>
      </c>
    </row>
    <row r="113" spans="1:5" x14ac:dyDescent="0.25">
      <c r="A113" s="6" t="s">
        <v>258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259</v>
      </c>
      <c r="B114" s="1" t="s">
        <v>63</v>
      </c>
      <c r="C114" s="1" t="s">
        <v>15</v>
      </c>
      <c r="D114" s="8">
        <f>E111/E2</f>
        <v>0</v>
      </c>
    </row>
    <row r="115" spans="1:5" ht="31.5" x14ac:dyDescent="0.25">
      <c r="A115" s="6" t="s">
        <v>260</v>
      </c>
      <c r="B115" s="1" t="s">
        <v>55</v>
      </c>
      <c r="C115" s="1" t="s">
        <v>7</v>
      </c>
      <c r="D115" s="1" t="s">
        <v>139</v>
      </c>
      <c r="E115" s="28">
        <v>1095.3699999999999</v>
      </c>
    </row>
    <row r="116" spans="1:5" x14ac:dyDescent="0.25">
      <c r="A116" s="6" t="s">
        <v>261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262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263</v>
      </c>
      <c r="B118" s="1" t="s">
        <v>63</v>
      </c>
      <c r="C118" s="1" t="s">
        <v>15</v>
      </c>
      <c r="D118" s="8">
        <f>E115/E2</f>
        <v>1.7030006218905469</v>
      </c>
    </row>
    <row r="119" spans="1:5" ht="31.5" x14ac:dyDescent="0.25">
      <c r="A119" s="6" t="s">
        <v>264</v>
      </c>
      <c r="B119" s="1" t="s">
        <v>55</v>
      </c>
      <c r="C119" s="1" t="s">
        <v>7</v>
      </c>
      <c r="D119" s="1" t="s">
        <v>140</v>
      </c>
      <c r="E119" s="16">
        <v>158.87</v>
      </c>
    </row>
    <row r="120" spans="1:5" x14ac:dyDescent="0.25">
      <c r="A120" s="6" t="s">
        <v>265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266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267</v>
      </c>
      <c r="B122" s="1" t="s">
        <v>63</v>
      </c>
      <c r="C122" s="1" t="s">
        <v>15</v>
      </c>
      <c r="D122" s="8">
        <f>E119/E2</f>
        <v>0.24699937810945272</v>
      </c>
    </row>
    <row r="123" spans="1:5" ht="31.5" x14ac:dyDescent="0.25">
      <c r="A123" s="6" t="s">
        <v>268</v>
      </c>
      <c r="B123" s="1" t="s">
        <v>55</v>
      </c>
      <c r="C123" s="1" t="s">
        <v>7</v>
      </c>
      <c r="D123" s="1" t="s">
        <v>141</v>
      </c>
      <c r="E123" s="16">
        <v>116.03</v>
      </c>
    </row>
    <row r="124" spans="1:5" x14ac:dyDescent="0.25">
      <c r="A124" s="6" t="s">
        <v>269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270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271</v>
      </c>
      <c r="B126" s="1" t="s">
        <v>63</v>
      </c>
      <c r="C126" s="1" t="s">
        <v>15</v>
      </c>
      <c r="D126" s="8">
        <f>E123/E2</f>
        <v>0.18039490049751242</v>
      </c>
    </row>
    <row r="127" spans="1:5" ht="31.5" x14ac:dyDescent="0.25">
      <c r="A127" s="6" t="s">
        <v>272</v>
      </c>
      <c r="B127" s="1" t="s">
        <v>55</v>
      </c>
      <c r="C127" s="1" t="s">
        <v>7</v>
      </c>
      <c r="D127" s="1" t="s">
        <v>142</v>
      </c>
      <c r="E127" s="16">
        <v>0</v>
      </c>
    </row>
    <row r="128" spans="1:5" x14ac:dyDescent="0.25">
      <c r="A128" s="6" t="s">
        <v>273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274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275</v>
      </c>
      <c r="B130" s="1" t="s">
        <v>63</v>
      </c>
      <c r="C130" s="1" t="s">
        <v>15</v>
      </c>
      <c r="D130" s="8">
        <f>E127/E2</f>
        <v>0</v>
      </c>
    </row>
    <row r="131" spans="1:6" ht="31.5" x14ac:dyDescent="0.25">
      <c r="A131" s="6" t="s">
        <v>276</v>
      </c>
      <c r="B131" s="1" t="s">
        <v>55</v>
      </c>
      <c r="C131" s="1" t="s">
        <v>7</v>
      </c>
      <c r="D131" s="8" t="s">
        <v>143</v>
      </c>
      <c r="E131" s="28">
        <v>0</v>
      </c>
    </row>
    <row r="132" spans="1:6" x14ac:dyDescent="0.25">
      <c r="A132" s="6" t="s">
        <v>277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278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279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280</v>
      </c>
      <c r="B135" s="1" t="s">
        <v>55</v>
      </c>
      <c r="C135" s="1" t="s">
        <v>7</v>
      </c>
      <c r="D135" s="8" t="s">
        <v>144</v>
      </c>
      <c r="E135" s="28">
        <v>0</v>
      </c>
    </row>
    <row r="136" spans="1:6" x14ac:dyDescent="0.25">
      <c r="A136" s="6" t="s">
        <v>281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282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283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284</v>
      </c>
      <c r="B139" s="1" t="s">
        <v>55</v>
      </c>
      <c r="C139" s="1" t="s">
        <v>7</v>
      </c>
      <c r="D139" s="8" t="s">
        <v>145</v>
      </c>
      <c r="E139" s="28">
        <v>0</v>
      </c>
    </row>
    <row r="140" spans="1:6" x14ac:dyDescent="0.25">
      <c r="A140" s="6" t="s">
        <v>285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286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287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288</v>
      </c>
      <c r="B143" s="1" t="s">
        <v>55</v>
      </c>
      <c r="C143" s="1" t="s">
        <v>7</v>
      </c>
      <c r="D143" s="1" t="s">
        <v>209</v>
      </c>
      <c r="E143" s="28">
        <v>224.37029999999999</v>
      </c>
      <c r="F143" s="10"/>
    </row>
    <row r="144" spans="1:6" x14ac:dyDescent="0.25">
      <c r="A144" s="6" t="s">
        <v>289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290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291</v>
      </c>
      <c r="B146" s="1" t="s">
        <v>63</v>
      </c>
      <c r="C146" s="1" t="s">
        <v>15</v>
      </c>
      <c r="D146" s="8">
        <f>E143/E2</f>
        <v>0.34883442164179101</v>
      </c>
      <c r="F146" s="10" t="s">
        <v>146</v>
      </c>
    </row>
    <row r="147" spans="1:7" ht="31.5" x14ac:dyDescent="0.25">
      <c r="A147" s="6" t="s">
        <v>292</v>
      </c>
      <c r="B147" s="1" t="s">
        <v>55</v>
      </c>
      <c r="C147" s="1" t="s">
        <v>7</v>
      </c>
      <c r="D147" s="1" t="s">
        <v>147</v>
      </c>
      <c r="E147" s="28">
        <v>0</v>
      </c>
      <c r="F147" s="11"/>
      <c r="G147" s="12"/>
    </row>
    <row r="148" spans="1:7" x14ac:dyDescent="0.25">
      <c r="A148" s="6" t="s">
        <v>293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294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295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7" t="s">
        <v>119</v>
      </c>
      <c r="B151" s="3" t="s">
        <v>50</v>
      </c>
      <c r="C151" s="3" t="s">
        <v>7</v>
      </c>
      <c r="D151" s="3" t="s">
        <v>148</v>
      </c>
    </row>
    <row r="152" spans="1:7" x14ac:dyDescent="0.25">
      <c r="A152" s="6" t="s">
        <v>296</v>
      </c>
      <c r="B152" s="1" t="s">
        <v>53</v>
      </c>
      <c r="C152" s="1" t="s">
        <v>15</v>
      </c>
      <c r="D152" s="7">
        <f>E153+E157+E161+E165+E169+E173+E177+E181+E185+E189</f>
        <v>10156.1567264</v>
      </c>
    </row>
    <row r="153" spans="1:7" ht="31.5" x14ac:dyDescent="0.25">
      <c r="A153" s="6" t="s">
        <v>297</v>
      </c>
      <c r="B153" s="1" t="s">
        <v>55</v>
      </c>
      <c r="C153" s="1" t="s">
        <v>7</v>
      </c>
      <c r="D153" s="1" t="s">
        <v>149</v>
      </c>
      <c r="E153" s="17">
        <f>('[3]гук(2016)'!$GI$39+'[3]гук(2016)'!$GI$43)*12*'[3]гук(2016)'!$GI$4</f>
        <v>4932.0267264000004</v>
      </c>
      <c r="F153" s="28">
        <v>1</v>
      </c>
    </row>
    <row r="154" spans="1:7" x14ac:dyDescent="0.25">
      <c r="A154" s="6" t="s">
        <v>298</v>
      </c>
      <c r="B154" s="1" t="s">
        <v>58</v>
      </c>
      <c r="C154" s="1" t="s">
        <v>7</v>
      </c>
      <c r="D154" s="1" t="s">
        <v>150</v>
      </c>
    </row>
    <row r="155" spans="1:7" x14ac:dyDescent="0.25">
      <c r="A155" s="6" t="s">
        <v>299</v>
      </c>
      <c r="B155" s="1" t="s">
        <v>3</v>
      </c>
      <c r="C155" s="1" t="s">
        <v>7</v>
      </c>
      <c r="D155" s="1" t="s">
        <v>122</v>
      </c>
    </row>
    <row r="156" spans="1:7" x14ac:dyDescent="0.25">
      <c r="A156" s="6" t="s">
        <v>300</v>
      </c>
      <c r="B156" s="1" t="s">
        <v>63</v>
      </c>
      <c r="C156" s="1" t="s">
        <v>15</v>
      </c>
      <c r="D156" s="8">
        <f>E153/F153</f>
        <v>4932.0267264000004</v>
      </c>
    </row>
    <row r="157" spans="1:7" ht="31.5" x14ac:dyDescent="0.25">
      <c r="A157" s="6" t="s">
        <v>301</v>
      </c>
      <c r="B157" s="1" t="s">
        <v>55</v>
      </c>
      <c r="C157" s="1" t="s">
        <v>7</v>
      </c>
      <c r="D157" s="1" t="s">
        <v>151</v>
      </c>
      <c r="E157" s="28">
        <v>0</v>
      </c>
    </row>
    <row r="158" spans="1:7" x14ac:dyDescent="0.25">
      <c r="A158" s="6" t="s">
        <v>302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303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304</v>
      </c>
      <c r="B160" s="1" t="s">
        <v>63</v>
      </c>
      <c r="C160" s="1" t="s">
        <v>15</v>
      </c>
      <c r="D160" s="8">
        <f>E157/E2</f>
        <v>0</v>
      </c>
    </row>
    <row r="161" spans="1:5" ht="31.5" x14ac:dyDescent="0.25">
      <c r="A161" s="6" t="s">
        <v>305</v>
      </c>
      <c r="B161" s="1" t="s">
        <v>55</v>
      </c>
      <c r="C161" s="1" t="s">
        <v>7</v>
      </c>
      <c r="D161" s="1" t="s">
        <v>152</v>
      </c>
      <c r="E161" s="28">
        <v>0</v>
      </c>
    </row>
    <row r="162" spans="1:5" x14ac:dyDescent="0.25">
      <c r="A162" s="6" t="s">
        <v>306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307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308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309</v>
      </c>
      <c r="B165" s="1" t="s">
        <v>55</v>
      </c>
      <c r="C165" s="1" t="s">
        <v>7</v>
      </c>
      <c r="D165" s="1" t="s">
        <v>153</v>
      </c>
      <c r="E165" s="28">
        <v>779.74</v>
      </c>
    </row>
    <row r="166" spans="1:5" x14ac:dyDescent="0.25">
      <c r="A166" s="6" t="s">
        <v>310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311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312</v>
      </c>
      <c r="B168" s="1" t="s">
        <v>63</v>
      </c>
      <c r="C168" s="1" t="s">
        <v>15</v>
      </c>
      <c r="D168" s="8">
        <f>E165/E2</f>
        <v>1.2122823383084576</v>
      </c>
    </row>
    <row r="169" spans="1:5" ht="31.5" x14ac:dyDescent="0.25">
      <c r="A169" s="6" t="s">
        <v>313</v>
      </c>
      <c r="B169" s="1" t="s">
        <v>55</v>
      </c>
      <c r="C169" s="1" t="s">
        <v>7</v>
      </c>
      <c r="D169" s="1" t="s">
        <v>154</v>
      </c>
      <c r="E169" s="28">
        <v>1097.1099999999999</v>
      </c>
    </row>
    <row r="170" spans="1:5" x14ac:dyDescent="0.25">
      <c r="A170" s="6" t="s">
        <v>314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315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316</v>
      </c>
      <c r="B172" s="1" t="s">
        <v>63</v>
      </c>
      <c r="C172" s="1" t="s">
        <v>15</v>
      </c>
      <c r="D172" s="8">
        <f>E169/E2</f>
        <v>1.705705845771144</v>
      </c>
    </row>
    <row r="173" spans="1:5" ht="31.5" x14ac:dyDescent="0.25">
      <c r="A173" s="6" t="s">
        <v>317</v>
      </c>
      <c r="B173" s="1" t="s">
        <v>55</v>
      </c>
      <c r="C173" s="1" t="s">
        <v>7</v>
      </c>
      <c r="D173" s="1" t="s">
        <v>210</v>
      </c>
      <c r="E173" s="28">
        <v>0</v>
      </c>
    </row>
    <row r="174" spans="1:5" x14ac:dyDescent="0.25">
      <c r="A174" s="6" t="s">
        <v>318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319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320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321</v>
      </c>
      <c r="B177" s="1" t="s">
        <v>55</v>
      </c>
      <c r="C177" s="1" t="s">
        <v>7</v>
      </c>
      <c r="D177" s="1" t="s">
        <v>155</v>
      </c>
      <c r="E177" s="28">
        <v>944.16</v>
      </c>
    </row>
    <row r="178" spans="1:6" x14ac:dyDescent="0.25">
      <c r="A178" s="6" t="s">
        <v>322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323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324</v>
      </c>
      <c r="B180" s="1" t="s">
        <v>63</v>
      </c>
      <c r="C180" s="1" t="s">
        <v>15</v>
      </c>
      <c r="D180" s="8">
        <f>E177/E2</f>
        <v>1.4679104477611939</v>
      </c>
    </row>
    <row r="181" spans="1:6" ht="31.5" x14ac:dyDescent="0.25">
      <c r="A181" s="6" t="s">
        <v>325</v>
      </c>
      <c r="B181" s="1" t="s">
        <v>55</v>
      </c>
      <c r="C181" s="1" t="s">
        <v>7</v>
      </c>
      <c r="D181" s="1" t="s">
        <v>156</v>
      </c>
      <c r="E181" s="28">
        <v>0</v>
      </c>
      <c r="F181" s="28" t="s">
        <v>157</v>
      </c>
    </row>
    <row r="182" spans="1:6" x14ac:dyDescent="0.25">
      <c r="A182" s="6" t="s">
        <v>326</v>
      </c>
      <c r="B182" s="1" t="s">
        <v>58</v>
      </c>
      <c r="C182" s="1" t="s">
        <v>7</v>
      </c>
      <c r="D182" s="1" t="s">
        <v>112</v>
      </c>
      <c r="F182" s="28" t="s">
        <v>61</v>
      </c>
    </row>
    <row r="183" spans="1:6" x14ac:dyDescent="0.25">
      <c r="A183" s="6" t="s">
        <v>327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328</v>
      </c>
      <c r="B184" s="1" t="s">
        <v>63</v>
      </c>
      <c r="C184" s="1" t="s">
        <v>15</v>
      </c>
      <c r="D184" s="8">
        <f>E181/E2</f>
        <v>0</v>
      </c>
    </row>
    <row r="185" spans="1:6" ht="31.5" x14ac:dyDescent="0.25">
      <c r="A185" s="6" t="s">
        <v>329</v>
      </c>
      <c r="B185" s="1" t="s">
        <v>55</v>
      </c>
      <c r="C185" s="1" t="s">
        <v>7</v>
      </c>
      <c r="D185" s="1" t="s">
        <v>158</v>
      </c>
      <c r="E185" s="28">
        <v>2403.12</v>
      </c>
    </row>
    <row r="186" spans="1:6" x14ac:dyDescent="0.25">
      <c r="A186" s="6" t="s">
        <v>330</v>
      </c>
      <c r="B186" s="1" t="s">
        <v>58</v>
      </c>
      <c r="C186" s="1" t="s">
        <v>7</v>
      </c>
      <c r="D186" s="1" t="s">
        <v>112</v>
      </c>
    </row>
    <row r="187" spans="1:6" x14ac:dyDescent="0.25">
      <c r="A187" s="6" t="s">
        <v>331</v>
      </c>
      <c r="B187" s="1" t="s">
        <v>3</v>
      </c>
      <c r="C187" s="1" t="s">
        <v>7</v>
      </c>
      <c r="D187" s="1" t="s">
        <v>61</v>
      </c>
    </row>
    <row r="188" spans="1:6" x14ac:dyDescent="0.25">
      <c r="A188" s="6" t="s">
        <v>332</v>
      </c>
      <c r="B188" s="1" t="s">
        <v>63</v>
      </c>
      <c r="C188" s="1" t="s">
        <v>15</v>
      </c>
      <c r="D188" s="8">
        <f>E185/E2</f>
        <v>3.7361940298507457</v>
      </c>
    </row>
    <row r="189" spans="1:6" ht="31.5" x14ac:dyDescent="0.25">
      <c r="A189" s="6" t="s">
        <v>333</v>
      </c>
      <c r="B189" s="1" t="s">
        <v>55</v>
      </c>
      <c r="C189" s="1" t="s">
        <v>7</v>
      </c>
      <c r="D189" s="8" t="s">
        <v>159</v>
      </c>
      <c r="E189" s="28">
        <v>0</v>
      </c>
    </row>
    <row r="190" spans="1:6" x14ac:dyDescent="0.25">
      <c r="A190" s="6" t="s">
        <v>334</v>
      </c>
      <c r="B190" s="1" t="s">
        <v>58</v>
      </c>
      <c r="C190" s="1" t="s">
        <v>7</v>
      </c>
      <c r="D190" s="8" t="s">
        <v>112</v>
      </c>
    </row>
    <row r="191" spans="1:6" x14ac:dyDescent="0.25">
      <c r="A191" s="6" t="s">
        <v>331</v>
      </c>
      <c r="B191" s="1" t="s">
        <v>3</v>
      </c>
      <c r="C191" s="1" t="s">
        <v>7</v>
      </c>
      <c r="D191" s="8" t="s">
        <v>61</v>
      </c>
    </row>
    <row r="192" spans="1:6" x14ac:dyDescent="0.25">
      <c r="A192" s="6" t="s">
        <v>332</v>
      </c>
      <c r="B192" s="1" t="s">
        <v>63</v>
      </c>
      <c r="C192" s="1" t="s">
        <v>15</v>
      </c>
      <c r="D192" s="8">
        <f>E189/E2</f>
        <v>0</v>
      </c>
    </row>
    <row r="193" spans="1:6" ht="47.25" x14ac:dyDescent="0.25">
      <c r="A193" s="27" t="s">
        <v>335</v>
      </c>
      <c r="B193" s="3" t="s">
        <v>50</v>
      </c>
      <c r="C193" s="3" t="s">
        <v>7</v>
      </c>
      <c r="D193" s="3" t="s">
        <v>160</v>
      </c>
    </row>
    <row r="194" spans="1:6" ht="18.75" x14ac:dyDescent="0.25">
      <c r="A194" s="6" t="s">
        <v>336</v>
      </c>
      <c r="B194" s="1" t="s">
        <v>53</v>
      </c>
      <c r="C194" s="1" t="s">
        <v>15</v>
      </c>
      <c r="D194" s="1">
        <f>E195+E199+E203+E207+E211+E215+E219+E223+E227+E231</f>
        <v>44595.89</v>
      </c>
      <c r="F194" s="13"/>
    </row>
    <row r="195" spans="1:6" ht="31.5" x14ac:dyDescent="0.25">
      <c r="A195" s="6" t="s">
        <v>337</v>
      </c>
      <c r="B195" s="1" t="s">
        <v>55</v>
      </c>
      <c r="C195" s="1" t="s">
        <v>7</v>
      </c>
      <c r="D195" s="1" t="s">
        <v>161</v>
      </c>
      <c r="E195" s="28">
        <v>0</v>
      </c>
    </row>
    <row r="196" spans="1:6" x14ac:dyDescent="0.25">
      <c r="A196" s="6" t="s">
        <v>338</v>
      </c>
      <c r="B196" s="1" t="s">
        <v>58</v>
      </c>
      <c r="C196" s="1" t="s">
        <v>7</v>
      </c>
      <c r="D196" s="1" t="s">
        <v>112</v>
      </c>
    </row>
    <row r="197" spans="1:6" x14ac:dyDescent="0.25">
      <c r="A197" s="6" t="s">
        <v>339</v>
      </c>
      <c r="B197" s="1" t="s">
        <v>3</v>
      </c>
      <c r="C197" s="1" t="s">
        <v>7</v>
      </c>
      <c r="D197" s="1" t="s">
        <v>61</v>
      </c>
    </row>
    <row r="198" spans="1:6" x14ac:dyDescent="0.25">
      <c r="A198" s="6" t="s">
        <v>340</v>
      </c>
      <c r="B198" s="1" t="s">
        <v>63</v>
      </c>
      <c r="C198" s="1" t="s">
        <v>15</v>
      </c>
      <c r="D198" s="1">
        <v>0</v>
      </c>
    </row>
    <row r="199" spans="1:6" ht="31.5" x14ac:dyDescent="0.25">
      <c r="A199" s="6" t="s">
        <v>341</v>
      </c>
      <c r="B199" s="1" t="s">
        <v>55</v>
      </c>
      <c r="C199" s="1" t="s">
        <v>7</v>
      </c>
      <c r="D199" s="1" t="s">
        <v>162</v>
      </c>
      <c r="E199" s="28">
        <v>0</v>
      </c>
    </row>
    <row r="200" spans="1:6" x14ac:dyDescent="0.25">
      <c r="A200" s="6" t="s">
        <v>342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343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344</v>
      </c>
      <c r="B202" s="1" t="s">
        <v>63</v>
      </c>
      <c r="C202" s="1" t="s">
        <v>15</v>
      </c>
      <c r="D202" s="8">
        <f>E199/E2</f>
        <v>0</v>
      </c>
    </row>
    <row r="203" spans="1:6" ht="31.5" x14ac:dyDescent="0.25">
      <c r="A203" s="6" t="s">
        <v>345</v>
      </c>
      <c r="B203" s="1" t="s">
        <v>55</v>
      </c>
      <c r="C203" s="1" t="s">
        <v>7</v>
      </c>
      <c r="D203" s="1" t="s">
        <v>163</v>
      </c>
      <c r="E203" s="28">
        <v>27217.13</v>
      </c>
    </row>
    <row r="204" spans="1:6" x14ac:dyDescent="0.25">
      <c r="A204" s="6" t="s">
        <v>346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347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348</v>
      </c>
      <c r="B206" s="1" t="s">
        <v>63</v>
      </c>
      <c r="C206" s="1" t="s">
        <v>15</v>
      </c>
      <c r="D206" s="33">
        <f>E203/E2</f>
        <v>42.315189676616917</v>
      </c>
    </row>
    <row r="207" spans="1:6" ht="31.5" x14ac:dyDescent="0.25">
      <c r="A207" s="6" t="s">
        <v>349</v>
      </c>
      <c r="B207" s="1" t="s">
        <v>55</v>
      </c>
      <c r="C207" s="1" t="s">
        <v>7</v>
      </c>
      <c r="D207" s="1" t="s">
        <v>164</v>
      </c>
      <c r="E207" s="28">
        <v>0</v>
      </c>
    </row>
    <row r="208" spans="1:6" x14ac:dyDescent="0.25">
      <c r="A208" s="6" t="s">
        <v>350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351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352</v>
      </c>
      <c r="B210" s="1" t="s">
        <v>63</v>
      </c>
      <c r="C210" s="1" t="s">
        <v>15</v>
      </c>
      <c r="D210" s="1">
        <v>0</v>
      </c>
    </row>
    <row r="211" spans="1:5" ht="31.5" x14ac:dyDescent="0.25">
      <c r="A211" s="6" t="s">
        <v>353</v>
      </c>
      <c r="B211" s="1" t="s">
        <v>55</v>
      </c>
      <c r="C211" s="1" t="s">
        <v>7</v>
      </c>
      <c r="D211" s="1" t="s">
        <v>165</v>
      </c>
      <c r="E211" s="28">
        <v>6882.94</v>
      </c>
    </row>
    <row r="212" spans="1:5" x14ac:dyDescent="0.25">
      <c r="A212" s="6" t="s">
        <v>354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355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356</v>
      </c>
      <c r="B214" s="1" t="s">
        <v>63</v>
      </c>
      <c r="C214" s="1" t="s">
        <v>15</v>
      </c>
      <c r="D214" s="8">
        <f>E211/E2</f>
        <v>10.70108830845771</v>
      </c>
    </row>
    <row r="215" spans="1:5" ht="31.5" x14ac:dyDescent="0.25">
      <c r="A215" s="6" t="s">
        <v>357</v>
      </c>
      <c r="B215" s="1" t="s">
        <v>55</v>
      </c>
      <c r="C215" s="1" t="s">
        <v>7</v>
      </c>
      <c r="D215" s="1" t="s">
        <v>166</v>
      </c>
      <c r="E215" s="28">
        <v>5243.33</v>
      </c>
    </row>
    <row r="216" spans="1:5" x14ac:dyDescent="0.25">
      <c r="A216" s="6" t="s">
        <v>358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359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360</v>
      </c>
      <c r="B218" s="1" t="s">
        <v>63</v>
      </c>
      <c r="C218" s="1" t="s">
        <v>15</v>
      </c>
      <c r="D218" s="8">
        <f>E215/E2</f>
        <v>8.1519434079601982</v>
      </c>
    </row>
    <row r="219" spans="1:5" ht="31.5" x14ac:dyDescent="0.25">
      <c r="A219" s="6" t="s">
        <v>361</v>
      </c>
      <c r="B219" s="1" t="s">
        <v>55</v>
      </c>
      <c r="C219" s="1" t="s">
        <v>7</v>
      </c>
      <c r="D219" s="1" t="s">
        <v>167</v>
      </c>
      <c r="E219" s="28">
        <v>5071.54</v>
      </c>
    </row>
    <row r="220" spans="1:5" x14ac:dyDescent="0.25">
      <c r="A220" s="6" t="s">
        <v>362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363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364</v>
      </c>
      <c r="B222" s="1" t="s">
        <v>63</v>
      </c>
      <c r="C222" s="1" t="s">
        <v>15</v>
      </c>
      <c r="D222" s="8">
        <f>E219/E2</f>
        <v>7.8848569651741292</v>
      </c>
    </row>
    <row r="223" spans="1:5" ht="31.5" x14ac:dyDescent="0.25">
      <c r="A223" s="6" t="s">
        <v>365</v>
      </c>
      <c r="B223" s="1" t="s">
        <v>55</v>
      </c>
      <c r="C223" s="1" t="s">
        <v>7</v>
      </c>
      <c r="D223" s="1" t="s">
        <v>168</v>
      </c>
      <c r="E223" s="28">
        <v>180.95</v>
      </c>
    </row>
    <row r="224" spans="1:5" x14ac:dyDescent="0.25">
      <c r="A224" s="6" t="s">
        <v>366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367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368</v>
      </c>
      <c r="B226" s="1" t="s">
        <v>63</v>
      </c>
      <c r="C226" s="1" t="s">
        <v>15</v>
      </c>
      <c r="D226" s="8">
        <f>E223/E2</f>
        <v>0.28132773631840791</v>
      </c>
    </row>
    <row r="227" spans="1:6" ht="31.5" x14ac:dyDescent="0.25">
      <c r="A227" s="6" t="s">
        <v>369</v>
      </c>
      <c r="B227" s="1" t="s">
        <v>55</v>
      </c>
      <c r="C227" s="1" t="s">
        <v>7</v>
      </c>
      <c r="D227" s="1" t="s">
        <v>169</v>
      </c>
      <c r="E227" s="28">
        <v>0</v>
      </c>
    </row>
    <row r="228" spans="1:6" x14ac:dyDescent="0.25">
      <c r="A228" s="6" t="s">
        <v>370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371</v>
      </c>
      <c r="B229" s="1" t="s">
        <v>3</v>
      </c>
      <c r="C229" s="1" t="s">
        <v>7</v>
      </c>
      <c r="D229" s="1" t="s">
        <v>61</v>
      </c>
    </row>
    <row r="230" spans="1:6" x14ac:dyDescent="0.25">
      <c r="A230" s="6" t="s">
        <v>372</v>
      </c>
      <c r="B230" s="1" t="s">
        <v>63</v>
      </c>
      <c r="C230" s="1" t="s">
        <v>15</v>
      </c>
      <c r="D230" s="8">
        <f>E227/E2</f>
        <v>0</v>
      </c>
    </row>
    <row r="231" spans="1:6" ht="31.5" x14ac:dyDescent="0.25">
      <c r="A231" s="6" t="s">
        <v>373</v>
      </c>
      <c r="B231" s="1" t="s">
        <v>55</v>
      </c>
      <c r="C231" s="1" t="s">
        <v>7</v>
      </c>
      <c r="D231" s="1" t="s">
        <v>170</v>
      </c>
      <c r="E231" s="28">
        <v>0</v>
      </c>
      <c r="F231" s="28" t="s">
        <v>171</v>
      </c>
    </row>
    <row r="232" spans="1:6" x14ac:dyDescent="0.25">
      <c r="A232" s="6" t="s">
        <v>374</v>
      </c>
      <c r="B232" s="1" t="s">
        <v>58</v>
      </c>
      <c r="C232" s="1" t="s">
        <v>7</v>
      </c>
      <c r="D232" s="1" t="s">
        <v>112</v>
      </c>
    </row>
    <row r="233" spans="1:6" x14ac:dyDescent="0.25">
      <c r="A233" s="6" t="s">
        <v>375</v>
      </c>
      <c r="B233" s="1" t="s">
        <v>3</v>
      </c>
      <c r="C233" s="1" t="s">
        <v>7</v>
      </c>
      <c r="D233" s="1" t="s">
        <v>172</v>
      </c>
    </row>
    <row r="234" spans="1:6" x14ac:dyDescent="0.25">
      <c r="A234" s="6" t="s">
        <v>376</v>
      </c>
      <c r="B234" s="1" t="s">
        <v>63</v>
      </c>
      <c r="C234" s="1" t="s">
        <v>15</v>
      </c>
      <c r="D234" s="8">
        <f>E231/E2</f>
        <v>0</v>
      </c>
    </row>
    <row r="235" spans="1:6" x14ac:dyDescent="0.25">
      <c r="A235" s="6"/>
      <c r="B235" s="3" t="s">
        <v>173</v>
      </c>
      <c r="C235" s="1" t="s">
        <v>15</v>
      </c>
      <c r="D235" s="14">
        <f>SUM(D28,D34,D60,D66,D72,D78,D84,D94,D152,D194)</f>
        <v>83891.555308900002</v>
      </c>
    </row>
    <row r="236" spans="1:6" x14ac:dyDescent="0.25">
      <c r="A236" s="30" t="s">
        <v>174</v>
      </c>
      <c r="B236" s="30"/>
      <c r="C236" s="30"/>
      <c r="D236" s="30"/>
    </row>
    <row r="237" spans="1:6" x14ac:dyDescent="0.25">
      <c r="A237" s="6" t="s">
        <v>175</v>
      </c>
      <c r="B237" s="1" t="s">
        <v>176</v>
      </c>
      <c r="C237" s="1" t="s">
        <v>177</v>
      </c>
      <c r="D237" s="1">
        <v>0</v>
      </c>
      <c r="E237" s="28" t="s">
        <v>211</v>
      </c>
    </row>
    <row r="238" spans="1:6" x14ac:dyDescent="0.25">
      <c r="A238" s="6" t="s">
        <v>178</v>
      </c>
      <c r="B238" s="1" t="s">
        <v>179</v>
      </c>
      <c r="C238" s="1" t="s">
        <v>177</v>
      </c>
      <c r="D238" s="1">
        <v>0</v>
      </c>
      <c r="E238" s="28" t="s">
        <v>211</v>
      </c>
    </row>
    <row r="239" spans="1:6" x14ac:dyDescent="0.25">
      <c r="A239" s="6" t="s">
        <v>180</v>
      </c>
      <c r="B239" s="1" t="s">
        <v>181</v>
      </c>
      <c r="C239" s="1" t="s">
        <v>177</v>
      </c>
      <c r="D239" s="1">
        <v>0</v>
      </c>
      <c r="E239" s="28" t="s">
        <v>211</v>
      </c>
    </row>
    <row r="240" spans="1:6" x14ac:dyDescent="0.25">
      <c r="A240" s="6" t="s">
        <v>182</v>
      </c>
      <c r="B240" s="1" t="s">
        <v>183</v>
      </c>
      <c r="C240" s="1" t="s">
        <v>15</v>
      </c>
      <c r="D240" s="1">
        <v>-17094.240000000002</v>
      </c>
      <c r="E240" s="28" t="s">
        <v>211</v>
      </c>
    </row>
    <row r="241" spans="1:5" x14ac:dyDescent="0.25">
      <c r="A241" s="30" t="s">
        <v>184</v>
      </c>
      <c r="B241" s="30"/>
      <c r="C241" s="30"/>
      <c r="D241" s="30"/>
    </row>
    <row r="242" spans="1:5" ht="31.5" x14ac:dyDescent="0.25">
      <c r="A242" s="6" t="s">
        <v>185</v>
      </c>
      <c r="B242" s="1" t="s">
        <v>14</v>
      </c>
      <c r="C242" s="1" t="s">
        <v>15</v>
      </c>
      <c r="D242" s="1">
        <v>0</v>
      </c>
      <c r="E242" s="28" t="s">
        <v>186</v>
      </c>
    </row>
    <row r="243" spans="1:5" ht="31.5" x14ac:dyDescent="0.25">
      <c r="A243" s="6" t="s">
        <v>187</v>
      </c>
      <c r="B243" s="1" t="s">
        <v>17</v>
      </c>
      <c r="C243" s="1" t="s">
        <v>15</v>
      </c>
      <c r="D243" s="1">
        <v>0</v>
      </c>
      <c r="E243" s="28" t="s">
        <v>186</v>
      </c>
    </row>
    <row r="244" spans="1:5" ht="31.5" x14ac:dyDescent="0.25">
      <c r="A244" s="6" t="s">
        <v>188</v>
      </c>
      <c r="B244" s="1" t="s">
        <v>19</v>
      </c>
      <c r="C244" s="1" t="s">
        <v>15</v>
      </c>
      <c r="D244" s="1">
        <v>0</v>
      </c>
      <c r="E244" s="28" t="s">
        <v>186</v>
      </c>
    </row>
    <row r="245" spans="1:5" ht="31.5" x14ac:dyDescent="0.25">
      <c r="A245" s="6" t="s">
        <v>189</v>
      </c>
      <c r="B245" s="1" t="s">
        <v>43</v>
      </c>
      <c r="C245" s="1" t="s">
        <v>15</v>
      </c>
      <c r="D245" s="1">
        <v>0</v>
      </c>
      <c r="E245" s="28" t="s">
        <v>186</v>
      </c>
    </row>
    <row r="246" spans="1:5" ht="31.5" x14ac:dyDescent="0.25">
      <c r="A246" s="6" t="s">
        <v>190</v>
      </c>
      <c r="B246" s="1" t="s">
        <v>191</v>
      </c>
      <c r="C246" s="1" t="s">
        <v>15</v>
      </c>
      <c r="D246" s="1">
        <v>0</v>
      </c>
      <c r="E246" s="28" t="s">
        <v>186</v>
      </c>
    </row>
    <row r="247" spans="1:5" ht="31.5" x14ac:dyDescent="0.25">
      <c r="A247" s="6" t="s">
        <v>192</v>
      </c>
      <c r="B247" s="1" t="s">
        <v>47</v>
      </c>
      <c r="C247" s="1" t="s">
        <v>15</v>
      </c>
      <c r="D247" s="1">
        <v>0</v>
      </c>
      <c r="E247" s="28" t="s">
        <v>186</v>
      </c>
    </row>
    <row r="248" spans="1:5" x14ac:dyDescent="0.25">
      <c r="A248" s="30" t="s">
        <v>193</v>
      </c>
      <c r="B248" s="30"/>
      <c r="C248" s="30"/>
      <c r="D248" s="30"/>
      <c r="E248" s="10"/>
    </row>
    <row r="249" spans="1:5" ht="31.5" x14ac:dyDescent="0.25">
      <c r="A249" s="6" t="s">
        <v>194</v>
      </c>
      <c r="B249" s="1" t="s">
        <v>176</v>
      </c>
      <c r="C249" s="1" t="s">
        <v>177</v>
      </c>
      <c r="D249" s="1">
        <v>0</v>
      </c>
      <c r="E249" s="28" t="s">
        <v>186</v>
      </c>
    </row>
    <row r="250" spans="1:5" ht="31.5" x14ac:dyDescent="0.25">
      <c r="A250" s="6" t="s">
        <v>195</v>
      </c>
      <c r="B250" s="1" t="s">
        <v>179</v>
      </c>
      <c r="C250" s="1" t="s">
        <v>177</v>
      </c>
      <c r="D250" s="1">
        <v>0</v>
      </c>
      <c r="E250" s="28" t="s">
        <v>186</v>
      </c>
    </row>
    <row r="251" spans="1:5" ht="31.5" x14ac:dyDescent="0.25">
      <c r="A251" s="6" t="s">
        <v>196</v>
      </c>
      <c r="B251" s="1" t="s">
        <v>197</v>
      </c>
      <c r="C251" s="1" t="s">
        <v>177</v>
      </c>
      <c r="D251" s="1">
        <v>0</v>
      </c>
      <c r="E251" s="28" t="s">
        <v>186</v>
      </c>
    </row>
    <row r="252" spans="1:5" ht="31.5" x14ac:dyDescent="0.25">
      <c r="A252" s="6" t="s">
        <v>198</v>
      </c>
      <c r="B252" s="1" t="s">
        <v>183</v>
      </c>
      <c r="C252" s="1" t="s">
        <v>15</v>
      </c>
      <c r="D252" s="1">
        <v>0</v>
      </c>
      <c r="E252" s="28" t="s">
        <v>186</v>
      </c>
    </row>
    <row r="253" spans="1:5" x14ac:dyDescent="0.25">
      <c r="A253" s="30" t="s">
        <v>199</v>
      </c>
      <c r="B253" s="30"/>
      <c r="C253" s="30"/>
      <c r="D253" s="30"/>
    </row>
    <row r="254" spans="1:5" x14ac:dyDescent="0.25">
      <c r="A254" s="6" t="s">
        <v>200</v>
      </c>
      <c r="B254" s="1" t="s">
        <v>201</v>
      </c>
      <c r="C254" s="1" t="s">
        <v>177</v>
      </c>
      <c r="D254" s="1">
        <v>6</v>
      </c>
      <c r="E254" s="28" t="s">
        <v>202</v>
      </c>
    </row>
    <row r="255" spans="1:5" x14ac:dyDescent="0.25">
      <c r="A255" s="6" t="s">
        <v>203</v>
      </c>
      <c r="B255" s="1" t="s">
        <v>204</v>
      </c>
      <c r="C255" s="1" t="s">
        <v>177</v>
      </c>
      <c r="D255" s="1">
        <v>5</v>
      </c>
      <c r="E255" s="28" t="s">
        <v>202</v>
      </c>
    </row>
    <row r="256" spans="1:5" ht="31.5" x14ac:dyDescent="0.25">
      <c r="A256" s="6" t="s">
        <v>205</v>
      </c>
      <c r="B256" s="1" t="s">
        <v>206</v>
      </c>
      <c r="C256" s="1" t="s">
        <v>15</v>
      </c>
      <c r="D256" s="1">
        <v>32600</v>
      </c>
      <c r="E256" s="28" t="s">
        <v>202</v>
      </c>
    </row>
    <row r="260" spans="1:4" x14ac:dyDescent="0.25">
      <c r="A260" s="31" t="s">
        <v>207</v>
      </c>
      <c r="B260" s="31"/>
      <c r="D260" s="26" t="s">
        <v>208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F85:F86"/>
    <mergeCell ref="A236:D236"/>
    <mergeCell ref="A260:B260"/>
    <mergeCell ref="A241:D241"/>
    <mergeCell ref="A248:D248"/>
    <mergeCell ref="A253:D253"/>
  </mergeCells>
  <pageMargins left="0.7" right="0.7" top="0.75" bottom="0.75" header="0.3" footer="0.3"/>
  <pageSetup paperSize="9" scale="55" orientation="portrait" horizontalDpi="180" verticalDpi="180" r:id="rId1"/>
  <rowBreaks count="3" manualBreakCount="3">
    <brk id="64" max="16383" man="1"/>
    <brk id="126" max="16383" man="1"/>
    <brk id="1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2021-04-07T12:52:48Z</dcterms:modified>
</cp:coreProperties>
</file>