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11" i="1" l="1"/>
  <c r="D10" i="1"/>
  <c r="D9" i="1"/>
  <c r="D15" i="1" l="1"/>
  <c r="D14" i="1"/>
  <c r="D13" i="1"/>
  <c r="D82" i="1" l="1"/>
  <c r="E153" i="1" l="1"/>
  <c r="D156" i="1" s="1"/>
  <c r="F89" i="1"/>
  <c r="D92" i="1" l="1"/>
  <c r="D150" i="1" l="1"/>
  <c r="D146" i="1" l="1"/>
  <c r="D94" i="1"/>
  <c r="D72" i="1"/>
  <c r="D70" i="1" l="1"/>
  <c r="D66" i="1"/>
  <c r="D64" i="1"/>
  <c r="D60" i="1"/>
  <c r="D32" i="1"/>
  <c r="D28" i="1"/>
  <c r="D202" i="1" l="1"/>
  <c r="D152" i="1"/>
  <c r="D84" i="1" l="1"/>
  <c r="D88" i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78" i="1"/>
  <c r="D58" i="1"/>
  <c r="D54" i="1"/>
  <c r="D50" i="1"/>
  <c r="D46" i="1"/>
  <c r="D42" i="1"/>
  <c r="D38" i="1"/>
  <c r="D34" i="1"/>
  <c r="D231" i="1" l="1"/>
  <c r="D12" i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<sst xmlns="http://schemas.openxmlformats.org/spreadsheetml/2006/main" count="916" uniqueCount="377">
  <si>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</si>
  <si>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</si>
  <si>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</si>
  <si>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</si>
  <si>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</si>
  <si>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</si>
  <si>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</si>
  <si>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</si>
  <si>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</si>
  <si>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</si>
  <si>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</si>
  <si>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</si>
  <si>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</si>
  <si>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</si>
  <si>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</si>
  <si>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</si>
  <si>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</si>
  <si>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</si>
  <si>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</si>
  <si>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</si>
  <si>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</si>
  <si>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</si>
  <si>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</si>
  <si>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</si>
  <si>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</si>
  <si>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</si>
  <si>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</si>
  <si>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</si>
  <si>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</si>
  <si>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</si>
  <si>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</si>
  <si>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</si>
  <si>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</si>
  <si>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</si>
  <si>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</si>
  <si>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</si>
  <si>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</si>
  <si>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</si>
  <si>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</si>
  <si>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</si>
  <si>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</si>
  <si>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</si>
  <si>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</si>
  <si>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</si>
  <si>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</si>
  <si>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</si>
  <si>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</si>
  <si>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</si>
  <si>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</si>
  <si>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</si>
  <si>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</si>
  <si>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</si>
  <si>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</si>
  <si>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</si>
  <si>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</si>
  <si>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</si>
  <si>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</si>
  <si>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</si>
  <si>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</si>
  <si>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</si>
  <si>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</si>
  <si>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</si>
  <si>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</si>
  <si>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</si>
  <si>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</si>
  <si>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</si>
  <si>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</si>
  <si>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</si>
  <si>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</si>
  <si>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</si>
  <si>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</si>
  <si>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</si>
  <si>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</si>
  <si>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</si>
  <si>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</si>
  <si>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</si>
  <si>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</si>
  <si>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</si>
  <si>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</si>
  <si>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</si>
  <si>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</si>
  <si>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</si>
  <si>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</si>
  <si>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</si>
  <si>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</si>
  <si>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</si>
  <si>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</si>
  <si>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</si>
  <si>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</si>
  <si>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</si>
  <si>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</si>
  <si>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</si>
  <si>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</si>
  <si>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</si>
  <si>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</si>
  <si>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</si>
  <si>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</si>
  <si>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</si>
  <si>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</si>
  <si>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</si>
  <si>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</si>
  <si>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</si>
  <si>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</si>
  <si>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</si>
  <si>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</si>
  <si>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</si>
  <si>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</si>
  <si>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</si>
  <si>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</si>
  <si>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</si>
  <si>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</si>
  <si>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</si>
  <si>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</si>
  <si>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</si>
  <si>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</si>
  <si>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</si>
  <si>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</si>
  <si>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</si>
  <si>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</si>
  <si>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</si>
  <si>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</si>
  <si>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</si>
  <si>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</si>
  <si>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</si>
  <si>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</si>
  <si>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</si>
  <si>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</si>
  <si>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</si>
  <si>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</si>
  <si>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</si>
  <si>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</si>
  <si>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</si>
  <si>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</si>
  <si>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</si>
  <si>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</si>
  <si>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</si>
  <si>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</si>
  <si>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</si>
  <si>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</si>
  <si>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</si>
  <si>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</si>
  <si>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</si>
  <si>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</si>
  <si>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</si>
  <si>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</si>
  <si>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листья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</si>
  <si>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</si>
  <si>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</si>
  <si>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</si>
  <si>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</si>
  <si>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</si>
  <si>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</si>
  <si>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</si>
  <si>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</si>
  <si>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</si>
  <si>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</si>
  <si>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</si>
  <si>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</si>
  <si>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</si>
  <si>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</si>
  <si>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</si>
  <si>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</si>
  <si>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</si>
  <si>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</si>
  <si>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</si>
  <si>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</si>
  <si>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</si>
  <si>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</si>
  <si>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</si>
  <si>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</si>
  <si>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</si>
  <si>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</si>
  <si>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</si>
  <si>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</si>
  <si>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</si>
  <si>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</si>
  <si>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</si>
  <si>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</si>
  <si>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</si>
  <si>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</si>
  <si>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</si>
  <si>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</si>
  <si>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</si>
  <si>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</si>
  <si>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</si>
  <si>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</si>
  <si>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</si>
  <si>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</si>
  <si>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</si>
  <si>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</si>
  <si>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</si>
  <si>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</si>
  <si>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</si>
  <si>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</si>
  <si>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</si>
  <si>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</si>
  <si>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</si>
  <si>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</si>
  <si>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</si>
  <si>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</si>
  <si>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</si>
  <si>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</si>
  <si>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</si>
  <si>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</si>
  <si>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</si>
  <si>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</si>
  <si>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"Привокзальная"</t>
  </si>
  <si>
    <t>Ю.Д.Шкляров</t>
  </si>
  <si>
    <t>Мехуборка (асфальт) в зимний период</t>
  </si>
  <si>
    <t>экономист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</si>
  <si>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</si>
  <si>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по дому №3  ул. Гагарина  в  г. Липецке</t>
  </si>
  <si>
    <t>31.03.2020 г.</t>
  </si>
  <si>
    <t>01.01.2019 г.</t>
  </si>
  <si>
    <t>31.12.2019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</si>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</sst>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3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T123">
            <v>34005.876268799999</v>
          </cell>
        </row>
        <row r="124">
          <cell r="GT124">
            <v>38368.405190400008</v>
          </cell>
        </row>
        <row r="125">
          <cell r="GT125">
            <v>8916.9907199999998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R4">
            <v>1565.3</v>
          </cell>
          <cell r="GT4">
            <v>606.4</v>
          </cell>
        </row>
        <row r="39">
          <cell r="GT39">
            <v>0.39540199999999998</v>
          </cell>
        </row>
        <row r="104">
          <cell r="GT104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43.81</v>
          </cell>
        </row>
        <row r="24">
          <cell r="D24">
            <v>-199014.61320598383</v>
          </cell>
        </row>
        <row r="25">
          <cell r="D25">
            <v>118130.94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Normal="90" zoomScaleSheetLayoutView="100" workbookViewId="0">
      <selection activeCell="O258" sqref="O258"/>
    </sheetView>
  </sheetViews>
  <sheetFormatPr defaultRowHeight="15.75" x14ac:dyDescent="0.25"/>
  <cols>
    <col min="1" max="1" width="11" style="21" customWidth="1"/>
    <col min="2" max="2" width="62.42578125" style="18" customWidth="1"/>
    <col min="3" max="3" width="24.28515625" style="18" customWidth="1"/>
    <col min="4" max="4" width="62.7109375" style="18" customWidth="1"/>
    <col min="5" max="5" width="21.140625" style="18" hidden="1" customWidth="1"/>
    <col min="6" max="6" width="17.85546875" style="18" hidden="1" customWidth="1"/>
    <col min="7" max="12" width="9.140625" style="18" hidden="1" customWidth="1"/>
    <col min="13" max="22" width="9.140625" style="18" customWidth="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8" t="s">
        <v>0</v>
      </c>
    </row>
    <row r="2" spans="1:22" s="5" customFormat="1" ht="33.75" customHeight="1" x14ac:dyDescent="0.25">
      <c r="A2" s="28" t="s">
        <v>211</v>
      </c>
      <c r="B2" s="28"/>
      <c r="C2" s="28"/>
      <c r="D2" s="28"/>
      <c r="E2" s="18">
        <v>606.4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214</v>
      </c>
    </row>
    <row r="8" spans="1:22" ht="42.75" customHeight="1" x14ac:dyDescent="0.25">
      <c r="A8" s="29" t="s">
        <v>12</v>
      </c>
      <c r="B8" s="29"/>
      <c r="C8" s="29"/>
      <c r="D8" s="29"/>
    </row>
    <row r="9" spans="1:22" x14ac:dyDescent="0.25">
      <c r="A9" s="6" t="s">
        <v>13</v>
      </c>
      <c r="B9" s="1" t="s">
        <v>14</v>
      </c>
      <c r="C9" s="1" t="s">
        <v>15</v>
      </c>
      <c r="D9" s="17">
        <f>[3]Лист1!$D$23</f>
        <v>43.81</v>
      </c>
    </row>
    <row r="10" spans="1:22" x14ac:dyDescent="0.25">
      <c r="A10" s="6" t="s">
        <v>16</v>
      </c>
      <c r="B10" s="1" t="s">
        <v>17</v>
      </c>
      <c r="C10" s="1" t="s">
        <v>15</v>
      </c>
      <c r="D10" s="22">
        <f>[3]Лист1!$D$24</f>
        <v>-199014.61320598383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22">
        <f>[3]Лист1!$D$25</f>
        <v>118130.94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81291.272179200008</v>
      </c>
    </row>
    <row r="13" spans="1:22" x14ac:dyDescent="0.25">
      <c r="A13" s="6" t="s">
        <v>22</v>
      </c>
      <c r="B13" s="23" t="s">
        <v>23</v>
      </c>
      <c r="C13" s="1" t="s">
        <v>15</v>
      </c>
      <c r="D13" s="17">
        <f>'[1]ГУК 2019'!$GT$124</f>
        <v>38368.405190400008</v>
      </c>
    </row>
    <row r="14" spans="1:22" x14ac:dyDescent="0.25">
      <c r="A14" s="6" t="s">
        <v>24</v>
      </c>
      <c r="B14" s="23" t="s">
        <v>25</v>
      </c>
      <c r="C14" s="1" t="s">
        <v>15</v>
      </c>
      <c r="D14" s="17">
        <f>'[1]ГУК 2019'!$GT$123</f>
        <v>34005.876268799999</v>
      </c>
    </row>
    <row r="15" spans="1:22" x14ac:dyDescent="0.25">
      <c r="A15" s="6" t="s">
        <v>26</v>
      </c>
      <c r="B15" s="23" t="s">
        <v>27</v>
      </c>
      <c r="C15" s="1" t="s">
        <v>15</v>
      </c>
      <c r="D15" s="17">
        <f>'[1]ГУК 2019'!$GT$125</f>
        <v>8916.9907199999998</v>
      </c>
    </row>
    <row r="16" spans="1:22" x14ac:dyDescent="0.25">
      <c r="A16" s="23" t="s">
        <v>28</v>
      </c>
      <c r="B16" s="23" t="s">
        <v>29</v>
      </c>
      <c r="C16" s="23" t="s">
        <v>15</v>
      </c>
      <c r="D16" s="24">
        <f>D17</f>
        <v>-6347.7478207999811</v>
      </c>
      <c r="E16" s="18">
        <v>43324.11</v>
      </c>
    </row>
    <row r="17" spans="1:22" ht="31.5" x14ac:dyDescent="0.25">
      <c r="A17" s="23" t="s">
        <v>30</v>
      </c>
      <c r="B17" s="23" t="s">
        <v>31</v>
      </c>
      <c r="C17" s="23" t="s">
        <v>15</v>
      </c>
      <c r="D17" s="24">
        <f>D12-D25+D236+D252</f>
        <v>-6347.7478207999811</v>
      </c>
    </row>
    <row r="18" spans="1:22" ht="31.5" x14ac:dyDescent="0.25">
      <c r="A18" s="23" t="s">
        <v>32</v>
      </c>
      <c r="B18" s="23" t="s">
        <v>33</v>
      </c>
      <c r="C18" s="23" t="s">
        <v>15</v>
      </c>
      <c r="D18" s="24">
        <v>0</v>
      </c>
    </row>
    <row r="19" spans="1:22" x14ac:dyDescent="0.25">
      <c r="A19" s="23" t="s">
        <v>34</v>
      </c>
      <c r="B19" s="23" t="s">
        <v>35</v>
      </c>
      <c r="C19" s="23" t="s">
        <v>15</v>
      </c>
      <c r="D19" s="24">
        <v>0</v>
      </c>
    </row>
    <row r="20" spans="1:22" x14ac:dyDescent="0.25">
      <c r="A20" s="23" t="s">
        <v>36</v>
      </c>
      <c r="B20" s="23" t="s">
        <v>37</v>
      </c>
      <c r="C20" s="23" t="s">
        <v>15</v>
      </c>
      <c r="D20" s="24">
        <v>0</v>
      </c>
    </row>
    <row r="21" spans="1:22" x14ac:dyDescent="0.25">
      <c r="A21" s="23" t="s">
        <v>38</v>
      </c>
      <c r="B21" s="23" t="s">
        <v>39</v>
      </c>
      <c r="C21" s="23" t="s">
        <v>15</v>
      </c>
      <c r="D21" s="24">
        <v>0</v>
      </c>
    </row>
    <row r="22" spans="1:22" x14ac:dyDescent="0.25">
      <c r="A22" s="23" t="s">
        <v>40</v>
      </c>
      <c r="B22" s="23" t="s">
        <v>41</v>
      </c>
      <c r="C22" s="23" t="s">
        <v>15</v>
      </c>
      <c r="D22" s="24">
        <f>D16+D10+D9</f>
        <v>-205318.55102678383</v>
      </c>
    </row>
    <row r="23" spans="1:22" x14ac:dyDescent="0.25">
      <c r="A23" s="23" t="s">
        <v>42</v>
      </c>
      <c r="B23" s="23" t="s">
        <v>43</v>
      </c>
      <c r="C23" s="23" t="s">
        <v>15</v>
      </c>
      <c r="D23" s="24">
        <v>0</v>
      </c>
      <c r="E23" s="18" t="s">
        <v>209</v>
      </c>
    </row>
    <row r="24" spans="1:22" x14ac:dyDescent="0.25">
      <c r="A24" s="23" t="s">
        <v>44</v>
      </c>
      <c r="B24" s="23" t="s">
        <v>45</v>
      </c>
      <c r="C24" s="23" t="s">
        <v>15</v>
      </c>
      <c r="D24" s="22">
        <f>D22-D231</f>
        <v>-259215.64320288383</v>
      </c>
    </row>
    <row r="25" spans="1:22" x14ac:dyDescent="0.25">
      <c r="A25" s="23" t="s">
        <v>46</v>
      </c>
      <c r="B25" s="23" t="s">
        <v>47</v>
      </c>
      <c r="C25" s="23" t="s">
        <v>15</v>
      </c>
      <c r="D25" s="22">
        <v>131249.46</v>
      </c>
      <c r="E25" s="18" t="s">
        <v>209</v>
      </c>
    </row>
    <row r="26" spans="1:22" ht="35.25" customHeight="1" x14ac:dyDescent="0.25">
      <c r="A26" s="29" t="s">
        <v>48</v>
      </c>
      <c r="B26" s="29"/>
      <c r="C26" s="29"/>
      <c r="D26" s="29"/>
    </row>
    <row r="27" spans="1:22" s="5" customFormat="1" ht="31.5" x14ac:dyDescent="0.25">
      <c r="A27" s="19" t="s">
        <v>49</v>
      </c>
      <c r="B27" s="3" t="s">
        <v>50</v>
      </c>
      <c r="C27" s="3" t="s">
        <v>7</v>
      </c>
      <c r="D27" s="3" t="s">
        <v>51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6695.7493725000004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5">
        <v>6695.7493725000004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11.041803054914249</v>
      </c>
    </row>
    <row r="33" spans="1:22" s="5" customFormat="1" ht="31.5" x14ac:dyDescent="0.25">
      <c r="A33" s="19" t="s">
        <v>64</v>
      </c>
      <c r="B33" s="3" t="s">
        <v>50</v>
      </c>
      <c r="C33" s="3" t="s">
        <v>7</v>
      </c>
      <c r="D33" s="3" t="s">
        <v>65</v>
      </c>
      <c r="E33" s="18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244.24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8">
        <v>32.75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5.4007255936675463E-2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8">
        <v>93.87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0.15479881266490766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8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8">
        <v>66.319999999999993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0.10936675461741424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8">
        <v>51.3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8.4597625329815296E-2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8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9" t="s">
        <v>103</v>
      </c>
      <c r="B59" s="3" t="s">
        <v>50</v>
      </c>
      <c r="C59" s="3" t="s">
        <v>7</v>
      </c>
      <c r="D59" s="3" t="s">
        <v>104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5901.3384299999998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5">
        <v>5901.3384299999998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9.731758624670185</v>
      </c>
    </row>
    <row r="65" spans="1:22" s="5" customFormat="1" ht="30" customHeight="1" x14ac:dyDescent="0.25">
      <c r="A65" s="19" t="s">
        <v>215</v>
      </c>
      <c r="B65" s="3" t="s">
        <v>50</v>
      </c>
      <c r="C65" s="3" t="s">
        <v>7</v>
      </c>
      <c r="D65" s="3" t="s">
        <v>114</v>
      </c>
      <c r="E65" s="1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216</v>
      </c>
      <c r="B66" s="1" t="s">
        <v>53</v>
      </c>
      <c r="C66" s="1" t="s">
        <v>15</v>
      </c>
      <c r="D66" s="7">
        <f>E68</f>
        <v>9208.1880000000019</v>
      </c>
    </row>
    <row r="67" spans="1:22" ht="31.5" x14ac:dyDescent="0.25">
      <c r="A67" s="6" t="s">
        <v>217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218</v>
      </c>
      <c r="B68" s="1" t="s">
        <v>58</v>
      </c>
      <c r="C68" s="1" t="s">
        <v>7</v>
      </c>
      <c r="D68" s="1" t="s">
        <v>109</v>
      </c>
      <c r="E68" s="26">
        <v>9208.1880000000019</v>
      </c>
    </row>
    <row r="69" spans="1:22" x14ac:dyDescent="0.25">
      <c r="A69" s="6" t="s">
        <v>219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220</v>
      </c>
      <c r="B70" s="1" t="s">
        <v>63</v>
      </c>
      <c r="C70" s="1" t="s">
        <v>15</v>
      </c>
      <c r="D70" s="8">
        <f>E68/E2</f>
        <v>15.185006596306073</v>
      </c>
    </row>
    <row r="71" spans="1:22" s="5" customFormat="1" ht="31.5" x14ac:dyDescent="0.25">
      <c r="A71" s="19" t="s">
        <v>221</v>
      </c>
      <c r="B71" s="3" t="s">
        <v>50</v>
      </c>
      <c r="C71" s="3" t="s">
        <v>7</v>
      </c>
      <c r="D71" s="3" t="s">
        <v>118</v>
      </c>
      <c r="E71" s="18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222</v>
      </c>
      <c r="B72" s="1" t="s">
        <v>53</v>
      </c>
      <c r="C72" s="1" t="s">
        <v>15</v>
      </c>
      <c r="D72" s="1">
        <f>E73</f>
        <v>3924.0600000000004</v>
      </c>
    </row>
    <row r="73" spans="1:22" ht="31.5" x14ac:dyDescent="0.25">
      <c r="A73" s="6" t="s">
        <v>223</v>
      </c>
      <c r="B73" s="1" t="s">
        <v>55</v>
      </c>
      <c r="C73" s="1" t="s">
        <v>7</v>
      </c>
      <c r="D73" s="1" t="s">
        <v>118</v>
      </c>
      <c r="E73" s="15">
        <v>3924.0600000000004</v>
      </c>
    </row>
    <row r="74" spans="1:22" x14ac:dyDescent="0.25">
      <c r="A74" s="6" t="s">
        <v>224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225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226</v>
      </c>
      <c r="B76" s="1" t="s">
        <v>63</v>
      </c>
      <c r="C76" s="1" t="s">
        <v>15</v>
      </c>
      <c r="D76" s="8">
        <f>D72/E2</f>
        <v>6.4710751978891832</v>
      </c>
    </row>
    <row r="77" spans="1:22" s="5" customFormat="1" ht="31.5" x14ac:dyDescent="0.25">
      <c r="A77" s="19" t="s">
        <v>227</v>
      </c>
      <c r="B77" s="3" t="s">
        <v>50</v>
      </c>
      <c r="C77" s="3" t="s">
        <v>7</v>
      </c>
      <c r="D77" s="3" t="s">
        <v>120</v>
      </c>
      <c r="E77" s="16">
        <v>3986.22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228</v>
      </c>
      <c r="B78" s="1" t="s">
        <v>53</v>
      </c>
      <c r="C78" s="1" t="s">
        <v>15</v>
      </c>
      <c r="D78" s="1">
        <f>E77</f>
        <v>3986.22</v>
      </c>
    </row>
    <row r="79" spans="1:22" ht="31.5" x14ac:dyDescent="0.25">
      <c r="A79" s="6" t="s">
        <v>229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230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231</v>
      </c>
      <c r="B81" s="1" t="s">
        <v>3</v>
      </c>
      <c r="C81" s="1" t="s">
        <v>7</v>
      </c>
      <c r="D81" s="1" t="s">
        <v>210</v>
      </c>
    </row>
    <row r="82" spans="1:22" x14ac:dyDescent="0.25">
      <c r="A82" s="6" t="s">
        <v>232</v>
      </c>
      <c r="B82" s="1" t="s">
        <v>63</v>
      </c>
      <c r="C82" s="1" t="s">
        <v>15</v>
      </c>
      <c r="D82" s="8">
        <f>E77/F77</f>
        <v>332.185</v>
      </c>
    </row>
    <row r="83" spans="1:22" s="5" customFormat="1" ht="47.25" x14ac:dyDescent="0.25">
      <c r="A83" s="19" t="s">
        <v>113</v>
      </c>
      <c r="B83" s="3" t="s">
        <v>50</v>
      </c>
      <c r="C83" s="3" t="s">
        <v>7</v>
      </c>
      <c r="D83" s="3" t="s">
        <v>123</v>
      </c>
      <c r="E83" s="18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162.55000000000001</v>
      </c>
      <c r="F84" s="1">
        <v>208.4</v>
      </c>
    </row>
    <row r="85" spans="1:22" ht="31.5" x14ac:dyDescent="0.25">
      <c r="A85" s="6" t="s">
        <v>321</v>
      </c>
      <c r="B85" s="1" t="s">
        <v>55</v>
      </c>
      <c r="C85" s="1" t="s">
        <v>7</v>
      </c>
      <c r="D85" s="1" t="s">
        <v>125</v>
      </c>
      <c r="E85" s="18">
        <v>0</v>
      </c>
      <c r="F85" s="30"/>
    </row>
    <row r="86" spans="1:22" x14ac:dyDescent="0.25">
      <c r="A86" s="6" t="s">
        <v>322</v>
      </c>
      <c r="B86" s="1" t="s">
        <v>58</v>
      </c>
      <c r="C86" s="1" t="s">
        <v>7</v>
      </c>
      <c r="D86" s="1" t="s">
        <v>112</v>
      </c>
      <c r="F86" s="30"/>
    </row>
    <row r="87" spans="1:22" x14ac:dyDescent="0.25">
      <c r="A87" s="6" t="s">
        <v>323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324</v>
      </c>
      <c r="B88" s="1" t="s">
        <v>63</v>
      </c>
      <c r="C88" s="1" t="s">
        <v>15</v>
      </c>
      <c r="D88" s="8">
        <f>E85/F84</f>
        <v>0</v>
      </c>
      <c r="F88" s="1" t="s">
        <v>124</v>
      </c>
    </row>
    <row r="89" spans="1:22" ht="31.5" x14ac:dyDescent="0.25">
      <c r="A89" s="6" t="s">
        <v>325</v>
      </c>
      <c r="B89" s="1" t="s">
        <v>55</v>
      </c>
      <c r="C89" s="1" t="s">
        <v>7</v>
      </c>
      <c r="D89" s="1" t="s">
        <v>127</v>
      </c>
      <c r="E89" s="16">
        <v>162.55000000000001</v>
      </c>
      <c r="F89" s="1">
        <f>F84</f>
        <v>208.4</v>
      </c>
    </row>
    <row r="90" spans="1:22" x14ac:dyDescent="0.25">
      <c r="A90" s="6" t="s">
        <v>326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327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328</v>
      </c>
      <c r="B92" s="1" t="s">
        <v>63</v>
      </c>
      <c r="C92" s="1" t="s">
        <v>15</v>
      </c>
      <c r="D92" s="8">
        <f>E89/F89</f>
        <v>0.7799904030710173</v>
      </c>
    </row>
    <row r="93" spans="1:22" s="5" customFormat="1" ht="63" x14ac:dyDescent="0.25">
      <c r="A93" s="19" t="s">
        <v>117</v>
      </c>
      <c r="B93" s="3" t="s">
        <v>50</v>
      </c>
      <c r="C93" s="3" t="s">
        <v>7</v>
      </c>
      <c r="D93" s="3" t="s">
        <v>129</v>
      </c>
      <c r="E93" s="18"/>
      <c r="F93" s="1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233</v>
      </c>
      <c r="B94" s="1" t="s">
        <v>53</v>
      </c>
      <c r="C94" s="1" t="s">
        <v>15</v>
      </c>
      <c r="D94" s="7">
        <f>E95+E99+E103+E107+E111+E115+E119+E123+E127+E131+E135+E139+E147+E143+E148</f>
        <v>3086.6151000000004</v>
      </c>
    </row>
    <row r="95" spans="1:22" ht="31.5" x14ac:dyDescent="0.25">
      <c r="A95" s="6" t="s">
        <v>234</v>
      </c>
      <c r="B95" s="1" t="s">
        <v>55</v>
      </c>
      <c r="C95" s="1" t="s">
        <v>7</v>
      </c>
      <c r="D95" s="1" t="s">
        <v>130</v>
      </c>
      <c r="E95" s="15">
        <v>1.92</v>
      </c>
    </row>
    <row r="96" spans="1:22" x14ac:dyDescent="0.25">
      <c r="A96" s="6" t="s">
        <v>235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236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237</v>
      </c>
      <c r="B98" s="1" t="s">
        <v>63</v>
      </c>
      <c r="C98" s="1" t="s">
        <v>15</v>
      </c>
      <c r="D98" s="8">
        <f>E95/E2</f>
        <v>3.1662269129287598E-3</v>
      </c>
    </row>
    <row r="99" spans="1:5" ht="31.5" x14ac:dyDescent="0.25">
      <c r="A99" s="6" t="s">
        <v>238</v>
      </c>
      <c r="B99" s="1" t="s">
        <v>55</v>
      </c>
      <c r="C99" s="1" t="s">
        <v>7</v>
      </c>
      <c r="D99" s="1" t="s">
        <v>131</v>
      </c>
      <c r="E99" s="16">
        <v>723.13</v>
      </c>
    </row>
    <row r="100" spans="1:5" x14ac:dyDescent="0.25">
      <c r="A100" s="6" t="s">
        <v>239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240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241</v>
      </c>
      <c r="B102" s="1" t="s">
        <v>63</v>
      </c>
      <c r="C102" s="1" t="s">
        <v>15</v>
      </c>
      <c r="D102" s="8">
        <f>E99/E2</f>
        <v>1.1924967018469657</v>
      </c>
    </row>
    <row r="103" spans="1:5" ht="31.5" x14ac:dyDescent="0.25">
      <c r="A103" s="6" t="s">
        <v>329</v>
      </c>
      <c r="B103" s="1" t="s">
        <v>55</v>
      </c>
      <c r="C103" s="1" t="s">
        <v>7</v>
      </c>
      <c r="D103" s="1" t="s">
        <v>133</v>
      </c>
      <c r="E103" s="16">
        <v>398.75</v>
      </c>
    </row>
    <row r="104" spans="1:5" x14ac:dyDescent="0.25">
      <c r="A104" s="6" t="s">
        <v>330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331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332</v>
      </c>
      <c r="B106" s="1" t="s">
        <v>63</v>
      </c>
      <c r="C106" s="1" t="s">
        <v>15</v>
      </c>
      <c r="D106" s="8">
        <f>E103/E2</f>
        <v>0.65756926121372039</v>
      </c>
    </row>
    <row r="107" spans="1:5" ht="31.5" x14ac:dyDescent="0.25">
      <c r="A107" s="6" t="s">
        <v>333</v>
      </c>
      <c r="B107" s="1" t="s">
        <v>55</v>
      </c>
      <c r="C107" s="1" t="s">
        <v>7</v>
      </c>
      <c r="D107" s="1" t="s">
        <v>135</v>
      </c>
      <c r="E107" s="15">
        <v>0</v>
      </c>
    </row>
    <row r="108" spans="1:5" x14ac:dyDescent="0.25">
      <c r="A108" s="6" t="s">
        <v>334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335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336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337</v>
      </c>
      <c r="B111" s="1" t="s">
        <v>55</v>
      </c>
      <c r="C111" s="1" t="s">
        <v>7</v>
      </c>
      <c r="D111" s="1" t="s">
        <v>136</v>
      </c>
      <c r="E111" s="15">
        <v>0</v>
      </c>
    </row>
    <row r="112" spans="1:5" x14ac:dyDescent="0.25">
      <c r="A112" s="6" t="s">
        <v>338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339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340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341</v>
      </c>
      <c r="B115" s="1" t="s">
        <v>55</v>
      </c>
      <c r="C115" s="1" t="s">
        <v>7</v>
      </c>
      <c r="D115" s="1" t="s">
        <v>138</v>
      </c>
      <c r="E115" s="18">
        <v>1032.7</v>
      </c>
    </row>
    <row r="116" spans="1:5" x14ac:dyDescent="0.25">
      <c r="A116" s="6" t="s">
        <v>342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343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344</v>
      </c>
      <c r="B118" s="1" t="s">
        <v>63</v>
      </c>
      <c r="C118" s="1" t="s">
        <v>15</v>
      </c>
      <c r="D118" s="8">
        <f>E115/E2</f>
        <v>1.7030013192612139</v>
      </c>
    </row>
    <row r="119" spans="1:5" ht="31.5" x14ac:dyDescent="0.25">
      <c r="A119" s="6" t="s">
        <v>345</v>
      </c>
      <c r="B119" s="1" t="s">
        <v>55</v>
      </c>
      <c r="C119" s="1" t="s">
        <v>7</v>
      </c>
      <c r="D119" s="1" t="s">
        <v>139</v>
      </c>
      <c r="E119" s="16">
        <v>149.78</v>
      </c>
    </row>
    <row r="120" spans="1:5" x14ac:dyDescent="0.25">
      <c r="A120" s="6" t="s">
        <v>346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347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348</v>
      </c>
      <c r="B122" s="1" t="s">
        <v>63</v>
      </c>
      <c r="C122" s="1" t="s">
        <v>15</v>
      </c>
      <c r="D122" s="8">
        <f>E119/E2</f>
        <v>0.24699868073878628</v>
      </c>
    </row>
    <row r="123" spans="1:5" ht="31.5" x14ac:dyDescent="0.25">
      <c r="A123" s="6" t="s">
        <v>349</v>
      </c>
      <c r="B123" s="1" t="s">
        <v>55</v>
      </c>
      <c r="C123" s="1" t="s">
        <v>7</v>
      </c>
      <c r="D123" s="1" t="s">
        <v>140</v>
      </c>
      <c r="E123" s="16">
        <v>109.39</v>
      </c>
    </row>
    <row r="124" spans="1:5" x14ac:dyDescent="0.25">
      <c r="A124" s="6" t="s">
        <v>350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351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352</v>
      </c>
      <c r="B126" s="1" t="s">
        <v>63</v>
      </c>
      <c r="C126" s="1" t="s">
        <v>15</v>
      </c>
      <c r="D126" s="8">
        <f>E123/E2</f>
        <v>0.18039248021108181</v>
      </c>
    </row>
    <row r="127" spans="1:5" ht="31.5" x14ac:dyDescent="0.25">
      <c r="A127" s="6" t="s">
        <v>353</v>
      </c>
      <c r="B127" s="1" t="s">
        <v>55</v>
      </c>
      <c r="C127" s="1" t="s">
        <v>7</v>
      </c>
      <c r="D127" s="1" t="s">
        <v>141</v>
      </c>
      <c r="E127" s="16">
        <v>414.05</v>
      </c>
    </row>
    <row r="128" spans="1:5" x14ac:dyDescent="0.25">
      <c r="A128" s="6" t="s">
        <v>354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355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356</v>
      </c>
      <c r="B130" s="1" t="s">
        <v>63</v>
      </c>
      <c r="C130" s="1" t="s">
        <v>15</v>
      </c>
      <c r="D130" s="8">
        <f>E127/E2</f>
        <v>0.68280013192612143</v>
      </c>
    </row>
    <row r="131" spans="1:6" ht="31.5" x14ac:dyDescent="0.25">
      <c r="A131" s="6" t="s">
        <v>357</v>
      </c>
      <c r="B131" s="1" t="s">
        <v>55</v>
      </c>
      <c r="C131" s="1" t="s">
        <v>7</v>
      </c>
      <c r="D131" s="8" t="s">
        <v>142</v>
      </c>
      <c r="E131" s="18">
        <v>0</v>
      </c>
    </row>
    <row r="132" spans="1:6" x14ac:dyDescent="0.25">
      <c r="A132" s="6" t="s">
        <v>358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359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360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361</v>
      </c>
      <c r="B135" s="1" t="s">
        <v>55</v>
      </c>
      <c r="C135" s="1" t="s">
        <v>7</v>
      </c>
      <c r="D135" s="8" t="s">
        <v>143</v>
      </c>
      <c r="E135" s="18">
        <v>0</v>
      </c>
    </row>
    <row r="136" spans="1:6" x14ac:dyDescent="0.25">
      <c r="A136" s="6" t="s">
        <v>362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363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364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365</v>
      </c>
      <c r="B139" s="1" t="s">
        <v>55</v>
      </c>
      <c r="C139" s="1" t="s">
        <v>7</v>
      </c>
      <c r="D139" s="8" t="s">
        <v>144</v>
      </c>
      <c r="E139" s="18">
        <v>0</v>
      </c>
    </row>
    <row r="140" spans="1:6" x14ac:dyDescent="0.25">
      <c r="A140" s="6" t="s">
        <v>366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367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368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369</v>
      </c>
      <c r="B143" s="1" t="s">
        <v>55</v>
      </c>
      <c r="C143" s="1" t="s">
        <v>7</v>
      </c>
      <c r="D143" s="8" t="s">
        <v>208</v>
      </c>
      <c r="E143" s="18">
        <v>256.89510000000001</v>
      </c>
      <c r="F143" s="10" t="s">
        <v>145</v>
      </c>
    </row>
    <row r="144" spans="1:6" x14ac:dyDescent="0.25">
      <c r="A144" s="6" t="s">
        <v>370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371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372</v>
      </c>
      <c r="B146" s="1" t="s">
        <v>63</v>
      </c>
      <c r="C146" s="1" t="s">
        <v>15</v>
      </c>
      <c r="D146" s="8">
        <f>E143/E2</f>
        <v>0.42363967678100267</v>
      </c>
      <c r="F146" s="10"/>
    </row>
    <row r="147" spans="1:7" ht="31.5" x14ac:dyDescent="0.25">
      <c r="A147" s="6" t="s">
        <v>373</v>
      </c>
      <c r="B147" s="1" t="s">
        <v>55</v>
      </c>
      <c r="C147" s="1" t="s">
        <v>7</v>
      </c>
      <c r="D147" s="1" t="s">
        <v>146</v>
      </c>
      <c r="E147" s="18">
        <v>0</v>
      </c>
      <c r="F147" s="11"/>
      <c r="G147" s="12"/>
    </row>
    <row r="148" spans="1:7" x14ac:dyDescent="0.25">
      <c r="A148" s="6" t="s">
        <v>374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375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376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9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242</v>
      </c>
      <c r="B152" s="1" t="s">
        <v>53</v>
      </c>
      <c r="C152" s="1" t="s">
        <v>15</v>
      </c>
      <c r="D152" s="7">
        <f>E153+E157+E161+E165+E169+E173+E177+E181+E185</f>
        <v>18419.681273599999</v>
      </c>
    </row>
    <row r="153" spans="1:7" ht="31.5" x14ac:dyDescent="0.25">
      <c r="A153" s="6" t="s">
        <v>243</v>
      </c>
      <c r="B153" s="1" t="s">
        <v>55</v>
      </c>
      <c r="C153" s="1" t="s">
        <v>7</v>
      </c>
      <c r="D153" s="1" t="s">
        <v>148</v>
      </c>
      <c r="E153" s="18">
        <f>'[2]гук(2016)'!$GT$39*'[2]гук(2016)'!$GT$104*'[2]гук(2016)'!$GT$4</f>
        <v>2877.2612735999996</v>
      </c>
      <c r="F153" s="18">
        <v>1</v>
      </c>
    </row>
    <row r="154" spans="1:7" x14ac:dyDescent="0.25">
      <c r="A154" s="6" t="s">
        <v>244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245</v>
      </c>
      <c r="B155" s="1" t="s">
        <v>3</v>
      </c>
      <c r="C155" s="1" t="s">
        <v>7</v>
      </c>
      <c r="D155" s="1" t="s">
        <v>210</v>
      </c>
    </row>
    <row r="156" spans="1:7" x14ac:dyDescent="0.25">
      <c r="A156" s="6" t="s">
        <v>246</v>
      </c>
      <c r="B156" s="1" t="s">
        <v>63</v>
      </c>
      <c r="C156" s="1" t="s">
        <v>15</v>
      </c>
      <c r="D156" s="8">
        <f>E153/F153</f>
        <v>2877.2612735999996</v>
      </c>
    </row>
    <row r="157" spans="1:7" ht="31.5" x14ac:dyDescent="0.25">
      <c r="A157" s="6" t="s">
        <v>247</v>
      </c>
      <c r="B157" s="1" t="s">
        <v>55</v>
      </c>
      <c r="C157" s="1" t="s">
        <v>7</v>
      </c>
      <c r="D157" s="1" t="s">
        <v>150</v>
      </c>
      <c r="E157" s="18">
        <v>1550.35</v>
      </c>
    </row>
    <row r="158" spans="1:7" x14ac:dyDescent="0.25">
      <c r="A158" s="6" t="s">
        <v>248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249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250</v>
      </c>
      <c r="B160" s="1" t="s">
        <v>63</v>
      </c>
      <c r="C160" s="1" t="s">
        <v>15</v>
      </c>
      <c r="D160" s="8">
        <f>E157/E2</f>
        <v>2.5566457783641159</v>
      </c>
    </row>
    <row r="161" spans="1:5" ht="31.5" x14ac:dyDescent="0.25">
      <c r="A161" s="6" t="s">
        <v>251</v>
      </c>
      <c r="B161" s="1" t="s">
        <v>55</v>
      </c>
      <c r="C161" s="1" t="s">
        <v>7</v>
      </c>
      <c r="D161" s="1" t="s">
        <v>151</v>
      </c>
      <c r="E161" s="18">
        <v>0</v>
      </c>
    </row>
    <row r="162" spans="1:5" x14ac:dyDescent="0.25">
      <c r="A162" s="6" t="s">
        <v>252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253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254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255</v>
      </c>
      <c r="B165" s="1" t="s">
        <v>55</v>
      </c>
      <c r="C165" s="1" t="s">
        <v>7</v>
      </c>
      <c r="D165" s="1" t="s">
        <v>152</v>
      </c>
      <c r="E165" s="18">
        <v>0</v>
      </c>
    </row>
    <row r="166" spans="1:5" x14ac:dyDescent="0.25">
      <c r="A166" s="6" t="s">
        <v>256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257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258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259</v>
      </c>
      <c r="B169" s="1" t="s">
        <v>55</v>
      </c>
      <c r="C169" s="1" t="s">
        <v>7</v>
      </c>
      <c r="D169" s="1" t="s">
        <v>153</v>
      </c>
      <c r="E169" s="18">
        <v>931.74</v>
      </c>
    </row>
    <row r="170" spans="1:5" x14ac:dyDescent="0.25">
      <c r="A170" s="6" t="s">
        <v>260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261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262</v>
      </c>
      <c r="B172" s="1" t="s">
        <v>63</v>
      </c>
      <c r="C172" s="1" t="s">
        <v>15</v>
      </c>
      <c r="D172" s="8">
        <f>E169/E2</f>
        <v>1.5365105540897099</v>
      </c>
    </row>
    <row r="173" spans="1:5" ht="31.5" x14ac:dyDescent="0.25">
      <c r="A173" s="6" t="s">
        <v>263</v>
      </c>
      <c r="B173" s="1" t="s">
        <v>55</v>
      </c>
      <c r="C173" s="1" t="s">
        <v>7</v>
      </c>
      <c r="D173" s="1" t="s">
        <v>154</v>
      </c>
      <c r="E173" s="18">
        <v>0</v>
      </c>
    </row>
    <row r="174" spans="1:5" x14ac:dyDescent="0.25">
      <c r="A174" s="6" t="s">
        <v>264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265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266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267</v>
      </c>
      <c r="B177" s="1" t="s">
        <v>55</v>
      </c>
      <c r="C177" s="1" t="s">
        <v>7</v>
      </c>
      <c r="D177" s="1" t="s">
        <v>155</v>
      </c>
      <c r="E177" s="18">
        <v>6079.4</v>
      </c>
      <c r="F177" s="18" t="s">
        <v>156</v>
      </c>
    </row>
    <row r="178" spans="1:6" x14ac:dyDescent="0.25">
      <c r="A178" s="6" t="s">
        <v>268</v>
      </c>
      <c r="B178" s="1" t="s">
        <v>58</v>
      </c>
      <c r="C178" s="1" t="s">
        <v>7</v>
      </c>
      <c r="D178" s="1" t="s">
        <v>112</v>
      </c>
      <c r="F178" s="18" t="s">
        <v>61</v>
      </c>
    </row>
    <row r="179" spans="1:6" x14ac:dyDescent="0.25">
      <c r="A179" s="6" t="s">
        <v>269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270</v>
      </c>
      <c r="B180" s="1" t="s">
        <v>63</v>
      </c>
      <c r="C180" s="1" t="s">
        <v>15</v>
      </c>
      <c r="D180" s="8">
        <f>E177/E2</f>
        <v>10.025395778364116</v>
      </c>
    </row>
    <row r="181" spans="1:6" ht="31.5" x14ac:dyDescent="0.25">
      <c r="A181" s="6" t="s">
        <v>271</v>
      </c>
      <c r="B181" s="1" t="s">
        <v>55</v>
      </c>
      <c r="C181" s="1" t="s">
        <v>7</v>
      </c>
      <c r="D181" s="1" t="s">
        <v>157</v>
      </c>
      <c r="E181" s="18">
        <v>6980.93</v>
      </c>
    </row>
    <row r="182" spans="1:6" x14ac:dyDescent="0.25">
      <c r="A182" s="6" t="s">
        <v>272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273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274</v>
      </c>
      <c r="B184" s="1" t="s">
        <v>63</v>
      </c>
      <c r="C184" s="1" t="s">
        <v>15</v>
      </c>
      <c r="D184" s="8">
        <f>E181/E2</f>
        <v>11.512087730870713</v>
      </c>
    </row>
    <row r="185" spans="1:6" ht="31.5" x14ac:dyDescent="0.25">
      <c r="A185" s="6" t="s">
        <v>275</v>
      </c>
      <c r="B185" s="1" t="s">
        <v>55</v>
      </c>
      <c r="C185" s="1" t="s">
        <v>7</v>
      </c>
      <c r="D185" s="8" t="s">
        <v>158</v>
      </c>
      <c r="E185" s="18">
        <v>0</v>
      </c>
    </row>
    <row r="186" spans="1:6" x14ac:dyDescent="0.25">
      <c r="A186" s="6" t="s">
        <v>276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277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278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9" t="s">
        <v>279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280</v>
      </c>
      <c r="B190" s="1" t="s">
        <v>53</v>
      </c>
      <c r="C190" s="1" t="s">
        <v>15</v>
      </c>
      <c r="D190" s="1">
        <f>E191+E195+E199+E203+E207+E211+E215+E219+E223+E227</f>
        <v>2268.4499999999998</v>
      </c>
      <c r="F190" s="13"/>
    </row>
    <row r="191" spans="1:6" ht="31.5" x14ac:dyDescent="0.25">
      <c r="A191" s="6" t="s">
        <v>281</v>
      </c>
      <c r="B191" s="1" t="s">
        <v>55</v>
      </c>
      <c r="C191" s="1" t="s">
        <v>7</v>
      </c>
      <c r="D191" s="1" t="s">
        <v>160</v>
      </c>
      <c r="E191" s="18">
        <v>0</v>
      </c>
    </row>
    <row r="192" spans="1:6" x14ac:dyDescent="0.25">
      <c r="A192" s="6" t="s">
        <v>282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283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284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285</v>
      </c>
      <c r="B195" s="1" t="s">
        <v>55</v>
      </c>
      <c r="C195" s="1" t="s">
        <v>7</v>
      </c>
      <c r="D195" s="1" t="s">
        <v>161</v>
      </c>
      <c r="E195" s="18">
        <v>0</v>
      </c>
    </row>
    <row r="196" spans="1:5" x14ac:dyDescent="0.25">
      <c r="A196" s="6" t="s">
        <v>286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287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288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289</v>
      </c>
      <c r="B199" s="1" t="s">
        <v>55</v>
      </c>
      <c r="C199" s="1" t="s">
        <v>7</v>
      </c>
      <c r="D199" s="1" t="s">
        <v>162</v>
      </c>
      <c r="E199" s="18">
        <v>0</v>
      </c>
    </row>
    <row r="200" spans="1:5" x14ac:dyDescent="0.25">
      <c r="A200" s="6" t="s">
        <v>290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291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292</v>
      </c>
      <c r="B202" s="1" t="s">
        <v>63</v>
      </c>
      <c r="C202" s="1" t="s">
        <v>15</v>
      </c>
      <c r="D202" s="20">
        <f>E199/E2</f>
        <v>0</v>
      </c>
    </row>
    <row r="203" spans="1:5" ht="31.5" x14ac:dyDescent="0.25">
      <c r="A203" s="6" t="s">
        <v>293</v>
      </c>
      <c r="B203" s="1" t="s">
        <v>55</v>
      </c>
      <c r="C203" s="1" t="s">
        <v>7</v>
      </c>
      <c r="D203" s="1" t="s">
        <v>163</v>
      </c>
      <c r="E203" s="18">
        <v>0</v>
      </c>
    </row>
    <row r="204" spans="1:5" x14ac:dyDescent="0.25">
      <c r="A204" s="6" t="s">
        <v>294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295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296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297</v>
      </c>
      <c r="B207" s="1" t="s">
        <v>55</v>
      </c>
      <c r="C207" s="1" t="s">
        <v>7</v>
      </c>
      <c r="D207" s="1" t="s">
        <v>164</v>
      </c>
      <c r="E207" s="18">
        <v>2268.4499999999998</v>
      </c>
    </row>
    <row r="208" spans="1:5" x14ac:dyDescent="0.25">
      <c r="A208" s="6" t="s">
        <v>298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299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300</v>
      </c>
      <c r="B210" s="1" t="s">
        <v>63</v>
      </c>
      <c r="C210" s="1" t="s">
        <v>15</v>
      </c>
      <c r="D210" s="8">
        <f>E207/E2</f>
        <v>3.7408476253298151</v>
      </c>
    </row>
    <row r="211" spans="1:5" ht="31.5" x14ac:dyDescent="0.25">
      <c r="A211" s="6" t="s">
        <v>301</v>
      </c>
      <c r="B211" s="1" t="s">
        <v>55</v>
      </c>
      <c r="C211" s="1" t="s">
        <v>7</v>
      </c>
      <c r="D211" s="1" t="s">
        <v>165</v>
      </c>
      <c r="E211" s="18">
        <v>0</v>
      </c>
    </row>
    <row r="212" spans="1:5" x14ac:dyDescent="0.25">
      <c r="A212" s="6" t="s">
        <v>302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303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304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305</v>
      </c>
      <c r="B215" s="1" t="s">
        <v>55</v>
      </c>
      <c r="C215" s="1" t="s">
        <v>7</v>
      </c>
      <c r="D215" s="1" t="s">
        <v>166</v>
      </c>
      <c r="E215" s="18">
        <v>0</v>
      </c>
    </row>
    <row r="216" spans="1:5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308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309</v>
      </c>
      <c r="B219" s="1" t="s">
        <v>55</v>
      </c>
      <c r="C219" s="1" t="s">
        <v>7</v>
      </c>
      <c r="D219" s="1" t="s">
        <v>167</v>
      </c>
      <c r="E219" s="18">
        <v>0</v>
      </c>
    </row>
    <row r="220" spans="1:5" x14ac:dyDescent="0.25">
      <c r="A220" s="6" t="s">
        <v>310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311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312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313</v>
      </c>
      <c r="B223" s="1" t="s">
        <v>55</v>
      </c>
      <c r="C223" s="1" t="s">
        <v>7</v>
      </c>
      <c r="D223" s="1" t="s">
        <v>168</v>
      </c>
      <c r="E223" s="18">
        <v>0</v>
      </c>
    </row>
    <row r="224" spans="1:5" x14ac:dyDescent="0.25">
      <c r="A224" s="6" t="s">
        <v>314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315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316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317</v>
      </c>
      <c r="B227" s="1" t="s">
        <v>55</v>
      </c>
      <c r="C227" s="1" t="s">
        <v>7</v>
      </c>
      <c r="D227" s="1" t="s">
        <v>169</v>
      </c>
      <c r="E227" s="18">
        <v>0</v>
      </c>
      <c r="F227" s="18" t="s">
        <v>170</v>
      </c>
    </row>
    <row r="228" spans="1:6" x14ac:dyDescent="0.25">
      <c r="A228" s="6" t="s">
        <v>318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319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320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4">
        <f>SUM(D28,D34,D60,D66,D72,D78,D84,D94,D152,D190)</f>
        <v>53897.092176099999</v>
      </c>
    </row>
    <row r="232" spans="1:6" x14ac:dyDescent="0.25">
      <c r="A232" s="29" t="s">
        <v>173</v>
      </c>
      <c r="B232" s="29"/>
      <c r="C232" s="29"/>
      <c r="D232" s="29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v>0</v>
      </c>
      <c r="E233" s="18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v>0</v>
      </c>
      <c r="E234" s="18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v>0</v>
      </c>
      <c r="E235" s="18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-18889.560000000001</v>
      </c>
      <c r="E236" s="18" t="s">
        <v>209</v>
      </c>
    </row>
    <row r="237" spans="1:6" x14ac:dyDescent="0.25">
      <c r="A237" s="29" t="s">
        <v>183</v>
      </c>
      <c r="B237" s="29"/>
      <c r="C237" s="29"/>
      <c r="D237" s="29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18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18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18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18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18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18" t="s">
        <v>185</v>
      </c>
    </row>
    <row r="244" spans="1:5" x14ac:dyDescent="0.25">
      <c r="A244" s="29" t="s">
        <v>192</v>
      </c>
      <c r="B244" s="29"/>
      <c r="C244" s="29"/>
      <c r="D244" s="29"/>
      <c r="E244" s="10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18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18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18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18" t="s">
        <v>185</v>
      </c>
    </row>
    <row r="249" spans="1:5" x14ac:dyDescent="0.25">
      <c r="A249" s="29" t="s">
        <v>198</v>
      </c>
      <c r="B249" s="29"/>
      <c r="C249" s="29"/>
      <c r="D249" s="29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18</v>
      </c>
      <c r="E250" s="18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1</v>
      </c>
      <c r="E251" s="18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17">
        <v>62500</v>
      </c>
      <c r="E252" s="18" t="s">
        <v>201</v>
      </c>
    </row>
    <row r="256" spans="1:5" x14ac:dyDescent="0.25">
      <c r="A256" s="31" t="s">
        <v>206</v>
      </c>
      <c r="B256" s="31"/>
      <c r="D256" s="27" t="s">
        <v>207</v>
      </c>
    </row>
  </sheetData>
  <sheetProtection password="CC29" sheet="1" objects="1" scenarios="1" selectLockedCells="1" selectUnlockedCells="1"/>
  <mergeCells count="9">
    <mergeCell ref="A256:B256"/>
    <mergeCell ref="A237:D237"/>
    <mergeCell ref="A244:D244"/>
    <mergeCell ref="A249:D249"/>
    <mergeCell ref="A2:D2"/>
    <mergeCell ref="A8:D8"/>
    <mergeCell ref="A26:D26"/>
    <mergeCell ref="F85:F86"/>
    <mergeCell ref="A232:D232"/>
  </mergeCells>
  <pageMargins left="0.7" right="0.7" top="0.75" bottom="0.75" header="0.3" footer="0.3"/>
  <pageSetup paperSize="9" scale="52" orientation="portrait" horizontalDpi="180" verticalDpi="180" r:id="rId1"/>
  <rowBreaks count="3" manualBreakCount="3">
    <brk id="64" max="16383" man="1"/>
    <brk id="126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2021-03-30T12:28:40Z</dcterms:modified>
</cp:coreProperties>
</file>