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<sst xmlns="http://schemas.openxmlformats.org/spreadsheetml/2006/main" count="948" uniqueCount="390">
  <si>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</si>
  <si>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</si>
  <si>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</si>
  <si>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</si>
  <si>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</si>
  <si>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</si>
  <si>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</si>
  <si>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</si>
  <si>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</si>
  <si>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</si>
  <si>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</si>
  <si>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</si>
  <si>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</si>
  <si>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</si>
  <si>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</si>
  <si>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</si>
  <si>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</si>
  <si>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</si>
  <si>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</si>
  <si>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</si>
  <si>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</si>
  <si>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</si>
  <si>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</si>
  <si>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</si>
  <si>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</si>
  <si>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</si>
  <si>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</si>
  <si>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</si>
  <si>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</si>
  <si>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</si>
  <si>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</si>
  <si>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</si>
  <si>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</si>
  <si>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</si>
  <si>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</si>
  <si>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</si>
  <si>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</si>
  <si>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</si>
  <si>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</si>
  <si>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</si>
  <si>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</si>
  <si>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</si>
  <si>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</si>
  <si>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</si>
  <si>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</si>
  <si>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</si>
  <si>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</si>
  <si>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</si>
  <si>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</si>
  <si>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</si>
  <si>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</si>
  <si>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</si>
  <si>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</si>
  <si>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</si>
  <si>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</si>
  <si>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</si>
  <si>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</si>
  <si>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</si>
  <si>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</si>
  <si>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</si>
  <si>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</si>
  <si>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</si>
  <si>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</si>
  <si>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</si>
  <si>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</si>
  <si>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</si>
  <si>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</si>
  <si>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</si>
  <si>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</si>
  <si>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</si>
  <si>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</si>
  <si>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</si>
  <si>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</si>
  <si>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</si>
  <si>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</si>
  <si>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</si>
  <si>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</si>
  <si>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</si>
  <si>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</si>
  <si>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</si>
  <si>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</si>
  <si>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</si>
  <si>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</si>
  <si>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</si>
  <si>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</si>
  <si>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</si>
  <si>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</si>
  <si>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</si>
  <si>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</si>
  <si>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</si>
  <si>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</si>
  <si>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</si>
  <si>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</si>
  <si>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</si>
  <si>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</si>
  <si>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</si>
  <si>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</si>
  <si>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</si>
  <si>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</si>
  <si>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</si>
  <si>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</si>
  <si>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</si>
  <si>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</si>
  <si>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</si>
  <si>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</si>
  <si>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</si>
  <si>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</si>
  <si>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</si>
  <si>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</si>
  <si>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</si>
  <si>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</si>
  <si>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</si>
  <si>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</si>
  <si>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</si>
  <si>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</si>
  <si>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</si>
  <si>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</si>
  <si>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</si>
  <si>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</si>
  <si>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</si>
  <si>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</si>
  <si>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</si>
  <si>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</si>
  <si>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</si>
  <si>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</si>
  <si>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</si>
  <si>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</si>
  <si>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</si>
  <si>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</si>
  <si>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</si>
  <si>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</si>
  <si>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</si>
  <si>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</si>
  <si>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</si>
  <si>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</si>
  <si>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</si>
  <si>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</si>
  <si>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</si>
  <si>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</si>
  <si>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</si>
  <si>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</si>
  <si>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</si>
  <si>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</si>
  <si>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</si>
  <si>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</si>
  <si>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</si>
  <si>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</si>
  <si>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</si>
  <si>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</si>
  <si>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</si>
  <si>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</si>
  <si>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</si>
  <si>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</si>
  <si>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</si>
  <si>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</si>
  <si>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</si>
  <si>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</si>
  <si>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</si>
  <si>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</si>
  <si>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</si>
  <si>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</si>
  <si>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</si>
  <si>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</si>
  <si>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</si>
  <si>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</si>
  <si>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</si>
  <si>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</si>
  <si>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</si>
  <si>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</si>
  <si>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</si>
  <si>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</si>
  <si>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</si>
  <si>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</si>
  <si>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</si>
  <si>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</si>
  <si>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</si>
  <si>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</si>
  <si>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</si>
  <si>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</si>
  <si>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</si>
  <si>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</si>
  <si>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</si>
  <si>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</si>
  <si>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</si>
  <si>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</si>
  <si>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</si>
  <si>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</si>
  <si>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</si>
  <si>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</si>
  <si>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</si>
  <si>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</si>
  <si>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</si>
  <si>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</si>
  <si>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</si>
  <si>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</si>
  <si>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</si>
  <si>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</si>
  <si>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</si>
  <si>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</si>
  <si>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</si>
  <si>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</si>
  <si>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</si>
  <si>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</si>
  <si>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</si>
  <si>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</si>
  <si>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</si>
  <si>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</si>
  <si>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</si>
  <si>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</si>
  <si>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</si>
  <si>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</si>
  <si>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</si>
  <si>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</si>
  <si>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</si>
  <si>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</si>
  <si>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</si>
  <si>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</si>
  <si>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</si>
  <si>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</si>
  <si>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</si>
  <si>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</si>
  <si>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</si>
  <si>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</si>
  <si>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</si>
  <si>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</si>
  <si>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</si>
  <si>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</si>
  <si>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</si>
  <si>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</si>
  <si>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</si>
  <si>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                                                                           по дому № 25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</si>
  <si>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</si>
  <si>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</si>
  <si>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</si>
  <si>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</si>
  <si>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</si>
  <si>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</si>
  <si>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</si>
  <si>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</si>
  <si>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</si>
  <si>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</si>
  <si>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</si>
  <si>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</si>
  <si>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</si>
  <si>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</si>
  <si>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</si>
  <si>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</si>
  <si>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</si>
  <si>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</si>
  <si>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</si>
  <si>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</si>
  <si>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</si>
  <si>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</si>
  <si>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</si>
  <si>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</si>
  <si>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</si>
  <si>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</si>
  <si>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</si>
  <si>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</si>
  <si>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</si>
  <si>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</si>
  <si>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</si>
  <si>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</si>
  <si>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</si>
  <si>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</si>
  <si>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</si>
  <si>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</si>
  <si>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</si>
  <si>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</si>
  <si>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</si>
  <si>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</si>
  <si>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</si>
  <si>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</si>
  <si>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</si>
  <si>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</si>
  <si>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</si>
  <si>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</si>
  <si>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</si>
  <si>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</si>
  <si>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</si>
  <si>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</si>
  <si>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</si>
  <si>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</si>
  <si>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</si>
  <si>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</si>
  <si>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</si>
  <si>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</si>
  <si>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</si>
  <si>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</si>
  <si>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</si>
  <si>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</si>
  <si>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</si>
  <si>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</si>
  <si>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</si>
  <si>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</si>
  <si>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</si>
  <si>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</si>
  <si>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</si>
  <si>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</si>
  <si>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</si>
  <si>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</si>
  <si>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</si>
  <si>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</si>
  <si>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</si>
  <si>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</si>
  <si>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</si>
  <si>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</si>
  <si>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</si>
  <si>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</si>
  <si>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</si>
  <si>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</si>
  <si>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</si>
  <si>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</si>
  <si>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</si>
  <si>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</si>
  <si>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</si>
  <si>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</si>
  <si>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</si>
  <si>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</si>
  <si>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</si>
  <si>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</si>
  <si>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</si>
  <si>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</si>
  <si>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</si>
  <si>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</si>
  <si>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</si>
  <si>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</si>
  <si>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</si>
  <si>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</si>
  <si>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</si>
  <si>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</si>
  <si>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</si>
  <si>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</si>
  <si>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</si>
  <si>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</si>
  <si>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</si>
  <si>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</si>
  <si>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</si>
  <si>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</si>
  <si>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</si>
  <si>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</si>
  <si>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</si>
  <si>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</si>
  <si>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</si>
  <si>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</si>
  <si>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</si>
  <si>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</si>
  <si>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</si>
  <si>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</si>
  <si>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</si>
  <si>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</si>
  <si>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</si>
  <si>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</si>
  <si>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</si>
  <si>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</si>
  <si>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</si>
  <si>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</si>
  <si>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</si>
  <si>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</si>
  <si>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</si>
  <si>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</si>
  <si>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</si>
  <si>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</si>
  <si>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</si>
  <si>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</si>
  <si>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</si>
  <si>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</si>
  <si>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</si>
  <si>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</si>
  <si>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</si>
  <si>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</si>
  <si>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</si>
  <si>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</si>
  <si>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</si>
  <si>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</si>
  <si>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</si>
  <si>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</si>
  <si>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</si>
  <si>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</si>
  <si>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</si>
  <si>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</si>
  <si>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</si>
  <si>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</si>
  <si>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</si>
  <si>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</si>
  <si>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</si>
  <si>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</si>
  <si>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</si>
  <si>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</si>
  <si>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24.11.3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</si>
</sst>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%202019\&#1091;&#1083;.&#1043;&#1072;&#1075;&#1072;&#1088;&#1080;&#1085;&#1072;,%20&#1076;.%2025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CC38">
            <v>0.280433</v>
          </cell>
        </row>
        <row r="39">
          <cell r="CC39">
            <v>0.199635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E4">
            <v>1261.8</v>
          </cell>
        </row>
        <row r="38">
          <cell r="CC38">
            <v>0.280433</v>
          </cell>
        </row>
        <row r="42">
          <cell r="CC42">
            <v>0.211902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CE123">
            <v>71216.774316</v>
          </cell>
        </row>
        <row r="124">
          <cell r="CE124">
            <v>79032.50468640003</v>
          </cell>
        </row>
        <row r="125">
          <cell r="CE125">
            <v>18554.516639999998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-84304.64441359993</v>
          </cell>
        </row>
        <row r="25">
          <cell r="D25">
            <v>48132.01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Normal="90" zoomScaleSheetLayoutView="100" zoomScalePageLayoutView="0" workbookViewId="0" topLeftCell="A1">
      <selection activeCell="B5" sqref="B5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0.710937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230</v>
      </c>
      <c r="B2" s="22"/>
      <c r="C2" s="22"/>
      <c r="D2" s="22"/>
      <c r="E2" s="2">
        <v>1261.8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231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232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233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16.5" customHeight="1">
      <c r="A10" s="7" t="s">
        <v>58</v>
      </c>
      <c r="B10" s="1" t="s">
        <v>74</v>
      </c>
      <c r="C10" s="1" t="s">
        <v>73</v>
      </c>
      <c r="D10" s="8">
        <f>'[4]по форме'!$D$24</f>
        <v>-84304.64441359993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48132.01</v>
      </c>
    </row>
    <row r="12" spans="1:4" ht="31.5">
      <c r="A12" s="7" t="s">
        <v>77</v>
      </c>
      <c r="B12" s="1" t="s">
        <v>78</v>
      </c>
      <c r="C12" s="1" t="s">
        <v>73</v>
      </c>
      <c r="D12" s="23">
        <f>D13+D14+D15</f>
        <v>168803.79564240001</v>
      </c>
    </row>
    <row r="13" spans="1:4" ht="15.75">
      <c r="A13" s="7" t="s">
        <v>94</v>
      </c>
      <c r="B13" s="16" t="s">
        <v>79</v>
      </c>
      <c r="C13" s="1" t="s">
        <v>73</v>
      </c>
      <c r="D13" s="23">
        <f>'[3]ГУК 2019'!$CE$124</f>
        <v>79032.50468640003</v>
      </c>
    </row>
    <row r="14" spans="1:4" ht="15.75">
      <c r="A14" s="7" t="s">
        <v>95</v>
      </c>
      <c r="B14" s="16" t="s">
        <v>80</v>
      </c>
      <c r="C14" s="1" t="s">
        <v>73</v>
      </c>
      <c r="D14" s="23">
        <f>'[3]ГУК 2019'!$CE$123</f>
        <v>71216.774316</v>
      </c>
    </row>
    <row r="15" spans="1:4" ht="15.75">
      <c r="A15" s="7" t="s">
        <v>96</v>
      </c>
      <c r="B15" s="16" t="s">
        <v>81</v>
      </c>
      <c r="C15" s="1" t="s">
        <v>73</v>
      </c>
      <c r="D15" s="23">
        <f>'[3]ГУК 2019'!$CE$125</f>
        <v>18554.516639999998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109072.47564240001</v>
      </c>
      <c r="E16" s="2">
        <v>150693.15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109072.47564240001</v>
      </c>
    </row>
    <row r="18" spans="1:4" ht="31.5">
      <c r="A18" s="16" t="s">
        <v>84</v>
      </c>
      <c r="B18" s="16" t="s">
        <v>98</v>
      </c>
      <c r="C18" s="16" t="s">
        <v>73</v>
      </c>
      <c r="D18" s="16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6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6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6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24767.831228800074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0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-269449.76477119996</v>
      </c>
    </row>
    <row r="25" spans="1:5" ht="15.75">
      <c r="A25" s="16" t="s">
        <v>93</v>
      </c>
      <c r="B25" s="16" t="s">
        <v>101</v>
      </c>
      <c r="C25" s="16" t="s">
        <v>73</v>
      </c>
      <c r="D25" s="17">
        <v>53677</v>
      </c>
      <c r="E25" s="2">
        <f>41218.68</f>
        <v>41218.68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13466.56</v>
      </c>
      <c r="E28" s="2">
        <v>13466.56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4">
        <f>E28/E2</f>
        <v>10.672499603740688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955.0100000000001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68.14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3">
        <f>E35/E2</f>
        <v>0.05400221905214773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195.33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3">
        <f>E39/E2</f>
        <v>0.1548026628625773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179.11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0.1419480107782533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v>232.56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3">
        <f>E47/E2</f>
        <v>0.18430813124108417</v>
      </c>
    </row>
    <row r="51" spans="1:5" ht="47.25">
      <c r="A51" s="7" t="s">
        <v>216</v>
      </c>
      <c r="B51" s="1" t="s">
        <v>106</v>
      </c>
      <c r="C51" s="1" t="s">
        <v>67</v>
      </c>
      <c r="D51" s="23" t="s">
        <v>201</v>
      </c>
      <c r="E51" s="2">
        <v>116.34</v>
      </c>
    </row>
    <row r="52" spans="1:4" ht="15.75">
      <c r="A52" s="7" t="s">
        <v>217</v>
      </c>
      <c r="B52" s="1" t="s">
        <v>107</v>
      </c>
      <c r="C52" s="1" t="s">
        <v>67</v>
      </c>
      <c r="D52" s="23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3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3">
        <f>E51/E2</f>
        <v>0.09220161673799335</v>
      </c>
    </row>
    <row r="55" spans="1:5" ht="31.5">
      <c r="A55" s="7" t="s">
        <v>220</v>
      </c>
      <c r="B55" s="1" t="s">
        <v>106</v>
      </c>
      <c r="C55" s="1" t="s">
        <v>67</v>
      </c>
      <c r="D55" s="23" t="s">
        <v>200</v>
      </c>
      <c r="E55" s="2">
        <v>163.53</v>
      </c>
    </row>
    <row r="56" spans="1:4" ht="15.75">
      <c r="A56" s="7" t="s">
        <v>221</v>
      </c>
      <c r="B56" s="1" t="s">
        <v>107</v>
      </c>
      <c r="C56" s="1" t="s">
        <v>67</v>
      </c>
      <c r="D56" s="23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3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3">
        <f>E55/E2</f>
        <v>0.12960057061340943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11868.83</v>
      </c>
      <c r="E60" s="2">
        <v>11868.83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4">
        <f>E60/E2</f>
        <v>9.406268822317324</v>
      </c>
    </row>
    <row r="65" spans="1:22" s="6" customFormat="1" ht="29.25" customHeight="1">
      <c r="A65" s="19" t="s">
        <v>234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30.75" customHeight="1">
      <c r="A71" s="19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241</v>
      </c>
      <c r="B72" s="1" t="s">
        <v>105</v>
      </c>
      <c r="C72" s="1" t="s">
        <v>73</v>
      </c>
      <c r="D72" s="8">
        <f>E72</f>
        <v>18554.52</v>
      </c>
      <c r="E72" s="2">
        <v>18554.52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4">
        <f>E72/E2</f>
        <v>14.704802662862578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4268.16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4268.16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4">
        <f>E79/E2</f>
        <v>3.3825962910128387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6122.83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6122.83</v>
      </c>
      <c r="F84" s="18">
        <v>31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4">
        <f>E83/F84</f>
        <v>197.5106451612903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216.68</v>
      </c>
      <c r="F90" s="1">
        <v>277.8</v>
      </c>
    </row>
    <row r="91" spans="1:6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0</v>
      </c>
      <c r="F91" s="20" t="s">
        <v>224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4">
        <f>E91/F90</f>
        <v>0</v>
      </c>
      <c r="F94" s="1" t="s">
        <v>211</v>
      </c>
    </row>
    <row r="95" spans="1:6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216.68</v>
      </c>
      <c r="F95" s="1">
        <f>F90</f>
        <v>277.8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4">
        <f>E95/F95</f>
        <v>0.7799856011519078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E101+E105+E113+E117+E121+E125+E129+E133+E137+E141+E145+E149+E153+E109</f>
        <v>190371.89</v>
      </c>
    </row>
    <row r="101" spans="1:5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12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4">
        <f>E101/E2</f>
        <v>0.009510223490252021</v>
      </c>
    </row>
    <row r="105" spans="1:5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1504.7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4">
        <f>E105/E2</f>
        <v>1.1925027738151848</v>
      </c>
    </row>
    <row r="109" spans="1:5" ht="31.5">
      <c r="A109" s="7" t="s">
        <v>264</v>
      </c>
      <c r="B109" s="1" t="s">
        <v>106</v>
      </c>
      <c r="C109" s="1" t="s">
        <v>67</v>
      </c>
      <c r="D109" s="24" t="s">
        <v>229</v>
      </c>
      <c r="E109" s="2">
        <v>516.67</v>
      </c>
    </row>
    <row r="110" spans="1:4" ht="15.75">
      <c r="A110" s="7" t="s">
        <v>265</v>
      </c>
      <c r="B110" s="1" t="s">
        <v>107</v>
      </c>
      <c r="C110" s="1" t="s">
        <v>67</v>
      </c>
      <c r="D110" s="24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24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24">
        <f>E109/E2</f>
        <v>0.40947059755904264</v>
      </c>
    </row>
    <row r="113" spans="1:5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829.72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4">
        <f>E113/E2</f>
        <v>0.6575685528609923</v>
      </c>
    </row>
    <row r="117" spans="1:5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12872.73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4">
        <f>E117/E2</f>
        <v>10.201878269139325</v>
      </c>
    </row>
    <row r="121" spans="1:5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v>7448.21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4">
        <f>E121/E2</f>
        <v>5.902845141860834</v>
      </c>
    </row>
    <row r="125" spans="1:5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4297.69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4">
        <f>E125/E2</f>
        <v>3.4059993659851004</v>
      </c>
    </row>
    <row r="129" spans="1:5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569.07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4">
        <f>E129/E2</f>
        <v>0.45099857346647654</v>
      </c>
    </row>
    <row r="133" spans="1:5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569.07</v>
      </c>
    </row>
    <row r="134" spans="1:4" ht="15.75">
      <c r="A134" s="7" t="s">
        <v>289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290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291</v>
      </c>
      <c r="B136" s="1" t="s">
        <v>108</v>
      </c>
      <c r="C136" s="1" t="s">
        <v>73</v>
      </c>
      <c r="D136" s="24">
        <f>E133/E2</f>
        <v>0.45099857346647654</v>
      </c>
    </row>
    <row r="137" spans="1:5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861.56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4">
        <f>E137/E2</f>
        <v>0.6828023458551276</v>
      </c>
    </row>
    <row r="141" spans="1:5" ht="31.5">
      <c r="A141" s="7" t="s">
        <v>296</v>
      </c>
      <c r="B141" s="1" t="s">
        <v>106</v>
      </c>
      <c r="C141" s="1" t="s">
        <v>67</v>
      </c>
      <c r="D141" s="24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4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4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4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4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4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4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4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4" t="s">
        <v>205</v>
      </c>
      <c r="E149" s="2">
        <v>5485.87</v>
      </c>
    </row>
    <row r="150" spans="1:4" ht="15.75">
      <c r="A150" s="7" t="s">
        <v>305</v>
      </c>
      <c r="B150" s="1" t="s">
        <v>107</v>
      </c>
      <c r="C150" s="1" t="s">
        <v>67</v>
      </c>
      <c r="D150" s="24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4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4">
        <f>E149/E2</f>
        <v>4.347654144872404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f>155404.6</f>
        <v>155404.6</v>
      </c>
      <c r="F153" s="11"/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24">
        <f>E153/E2</f>
        <v>123.16103978443495</v>
      </c>
    </row>
    <row r="157" spans="1:4" ht="47.25">
      <c r="A157" s="19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E159+E167+E171+E175+E179+E187+E191+E195+E199+E183</f>
        <v>40152.566</v>
      </c>
    </row>
    <row r="159" spans="1:7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8">
        <v>1</v>
      </c>
      <c r="G159" s="18">
        <f>'[1]гук(2016)'!$CC$39*12*E2</f>
        <v>3022.793316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4">
        <f>E159/F159</f>
        <v>2148.426</v>
      </c>
    </row>
    <row r="163" spans="1:7" ht="31.5">
      <c r="A163" s="7" t="s">
        <v>318</v>
      </c>
      <c r="B163" s="1" t="s">
        <v>106</v>
      </c>
      <c r="C163" s="1" t="s">
        <v>67</v>
      </c>
      <c r="D163" s="1" t="s">
        <v>228</v>
      </c>
      <c r="E163" s="2">
        <f>('[2]гук(2016)'!$CC$38+'[2]гук(2016)'!$CC$42)*12*'[2]гук(2016)'!$CE$4</f>
        <v>7454.739635999999</v>
      </c>
      <c r="F163" s="18">
        <v>2</v>
      </c>
      <c r="G163" s="18">
        <f>'[1]гук(2016)'!$CC$38*12*E2</f>
        <v>4246.2043128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4">
        <f>E163/F163</f>
        <v>3727.3698179999997</v>
      </c>
    </row>
    <row r="167" spans="1:5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3897.05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4">
        <f>E167/E2</f>
        <v>3.0884847043905532</v>
      </c>
    </row>
    <row r="171" spans="1:5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4">
        <f>E171/E2</f>
        <v>0</v>
      </c>
    </row>
    <row r="175" spans="1:5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v>1559.45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4">
        <f>E175/E2</f>
        <v>1.2358931684894596</v>
      </c>
    </row>
    <row r="179" spans="1:5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1657.95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4">
        <f>E179/E2</f>
        <v>1.3139562529719448</v>
      </c>
    </row>
    <row r="183" spans="1:5" ht="31.5">
      <c r="A183" s="7" t="s">
        <v>338</v>
      </c>
      <c r="B183" s="1" t="s">
        <v>106</v>
      </c>
      <c r="C183" s="1" t="s">
        <v>67</v>
      </c>
      <c r="D183" s="1" t="s">
        <v>226</v>
      </c>
      <c r="E183" s="2">
        <v>5167.04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4">
        <f>E183/E2</f>
        <v>4.09497543192265</v>
      </c>
    </row>
    <row r="187" spans="1:5" ht="31.5">
      <c r="A187" s="7" t="s">
        <v>342</v>
      </c>
      <c r="B187" s="1" t="s">
        <v>106</v>
      </c>
      <c r="C187" s="1" t="s">
        <v>67</v>
      </c>
      <c r="D187" s="1" t="s">
        <v>44</v>
      </c>
      <c r="E187" s="2">
        <v>1097.25</v>
      </c>
    </row>
    <row r="188" spans="1:4" ht="15.75">
      <c r="A188" s="7" t="s">
        <v>343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4">
        <f>E187/E2</f>
        <v>0.8695910603899192</v>
      </c>
    </row>
    <row r="191" spans="1:6" ht="31.5">
      <c r="A191" s="7" t="s">
        <v>346</v>
      </c>
      <c r="B191" s="1" t="s">
        <v>106</v>
      </c>
      <c r="C191" s="1" t="s">
        <v>67</v>
      </c>
      <c r="D191" s="1" t="s">
        <v>45</v>
      </c>
      <c r="E191" s="2">
        <v>6079.4</v>
      </c>
      <c r="F191" s="18" t="s">
        <v>203</v>
      </c>
    </row>
    <row r="192" spans="1:6" ht="15.75">
      <c r="A192" s="7" t="s">
        <v>347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4">
        <f>E191/E2</f>
        <v>4.818037723886511</v>
      </c>
    </row>
    <row r="195" spans="1:5" ht="31.5">
      <c r="A195" s="7" t="s">
        <v>381</v>
      </c>
      <c r="B195" s="1" t="s">
        <v>106</v>
      </c>
      <c r="C195" s="1" t="s">
        <v>67</v>
      </c>
      <c r="D195" s="1" t="s">
        <v>46</v>
      </c>
      <c r="E195" s="2">
        <v>18546</v>
      </c>
    </row>
    <row r="196" spans="1:4" ht="15.75">
      <c r="A196" s="7" t="s">
        <v>382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383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384</v>
      </c>
      <c r="B198" s="1" t="s">
        <v>108</v>
      </c>
      <c r="C198" s="1" t="s">
        <v>73</v>
      </c>
      <c r="D198" s="24">
        <f>E195/E2</f>
        <v>14.6980504041845</v>
      </c>
    </row>
    <row r="199" spans="1:5" ht="31.5">
      <c r="A199" s="7" t="s">
        <v>385</v>
      </c>
      <c r="B199" s="1" t="s">
        <v>106</v>
      </c>
      <c r="C199" s="1" t="s">
        <v>67</v>
      </c>
      <c r="D199" s="24" t="s">
        <v>225</v>
      </c>
      <c r="E199" s="2">
        <v>0</v>
      </c>
    </row>
    <row r="200" spans="1:4" ht="15.75">
      <c r="A200" s="7" t="s">
        <v>386</v>
      </c>
      <c r="B200" s="1" t="s">
        <v>107</v>
      </c>
      <c r="C200" s="1" t="s">
        <v>67</v>
      </c>
      <c r="D200" s="24" t="s">
        <v>24</v>
      </c>
    </row>
    <row r="201" spans="1:4" ht="15.75">
      <c r="A201" s="7" t="s">
        <v>387</v>
      </c>
      <c r="B201" s="1" t="s">
        <v>64</v>
      </c>
      <c r="C201" s="1" t="s">
        <v>67</v>
      </c>
      <c r="D201" s="24" t="s">
        <v>10</v>
      </c>
    </row>
    <row r="202" spans="1:4" ht="15.75">
      <c r="A202" s="7" t="s">
        <v>388</v>
      </c>
      <c r="B202" s="1" t="s">
        <v>108</v>
      </c>
      <c r="C202" s="1" t="s">
        <v>73</v>
      </c>
      <c r="D202" s="24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153</v>
      </c>
      <c r="B204" s="1" t="s">
        <v>105</v>
      </c>
      <c r="C204" s="1" t="s">
        <v>73</v>
      </c>
      <c r="D204" s="1">
        <f>E205+E209+E213+E217+E221+E225+E229+E233+E237+E241</f>
        <v>8240.55</v>
      </c>
      <c r="F204" s="13"/>
    </row>
    <row r="205" spans="1:5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161</v>
      </c>
      <c r="B212" s="1" t="s">
        <v>108</v>
      </c>
      <c r="C212" s="1" t="s">
        <v>73</v>
      </c>
      <c r="D212" s="24">
        <f>E209/E2</f>
        <v>0</v>
      </c>
    </row>
    <row r="213" spans="1:5" ht="31.5">
      <c r="A213" s="7" t="s">
        <v>350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389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351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352</v>
      </c>
      <c r="B216" s="1" t="s">
        <v>108</v>
      </c>
      <c r="C216" s="1" t="s">
        <v>73</v>
      </c>
      <c r="D216" s="25">
        <f>E213/E2</f>
        <v>0</v>
      </c>
    </row>
    <row r="217" spans="1:5" ht="31.5">
      <c r="A217" s="7" t="s">
        <v>353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354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355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356</v>
      </c>
      <c r="B220" s="1" t="s">
        <v>108</v>
      </c>
      <c r="C220" s="1" t="s">
        <v>73</v>
      </c>
      <c r="D220" s="1">
        <v>0</v>
      </c>
    </row>
    <row r="221" spans="1:5" ht="31.5">
      <c r="A221" s="7" t="s">
        <v>357</v>
      </c>
      <c r="B221" s="1" t="s">
        <v>106</v>
      </c>
      <c r="C221" s="1" t="s">
        <v>67</v>
      </c>
      <c r="D221" s="1" t="s">
        <v>209</v>
      </c>
      <c r="E221" s="2">
        <v>5248.23</v>
      </c>
    </row>
    <row r="222" spans="1:4" ht="15.75">
      <c r="A222" s="7" t="s">
        <v>358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359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360</v>
      </c>
      <c r="B224" s="1" t="s">
        <v>108</v>
      </c>
      <c r="C224" s="1" t="s">
        <v>73</v>
      </c>
      <c r="D224" s="24">
        <f>E221/E2</f>
        <v>4.159320019020447</v>
      </c>
    </row>
    <row r="225" spans="1:5" ht="31.5">
      <c r="A225" s="7" t="s">
        <v>361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362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363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364</v>
      </c>
      <c r="B228" s="1" t="s">
        <v>108</v>
      </c>
      <c r="C228" s="1" t="s">
        <v>73</v>
      </c>
      <c r="D228" s="24">
        <f>E225/E2</f>
        <v>0</v>
      </c>
    </row>
    <row r="229" spans="1:5" ht="31.5">
      <c r="A229" s="7" t="s">
        <v>365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366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367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368</v>
      </c>
      <c r="B232" s="1" t="s">
        <v>108</v>
      </c>
      <c r="C232" s="1" t="s">
        <v>73</v>
      </c>
      <c r="D232" s="24">
        <f>E229/E2</f>
        <v>0</v>
      </c>
    </row>
    <row r="233" spans="1:5" ht="31.5">
      <c r="A233" s="7" t="s">
        <v>369</v>
      </c>
      <c r="B233" s="1" t="s">
        <v>106</v>
      </c>
      <c r="C233" s="1" t="s">
        <v>67</v>
      </c>
      <c r="D233" s="1" t="s">
        <v>51</v>
      </c>
      <c r="E233" s="2">
        <v>2992.32</v>
      </c>
    </row>
    <row r="234" spans="1:4" ht="15.75">
      <c r="A234" s="7" t="s">
        <v>370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371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372</v>
      </c>
      <c r="B236" s="1" t="s">
        <v>108</v>
      </c>
      <c r="C236" s="1" t="s">
        <v>73</v>
      </c>
      <c r="D236" s="24">
        <f>E233/E2</f>
        <v>2.371469329529244</v>
      </c>
    </row>
    <row r="237" spans="1:5" ht="31.5">
      <c r="A237" s="7" t="s">
        <v>373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374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375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376</v>
      </c>
      <c r="B240" s="1" t="s">
        <v>108</v>
      </c>
      <c r="C240" s="1" t="s">
        <v>73</v>
      </c>
      <c r="D240" s="24">
        <f>E237/E2</f>
        <v>0</v>
      </c>
    </row>
    <row r="241" spans="1:6" ht="31.5">
      <c r="A241" s="7" t="s">
        <v>377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</row>
    <row r="242" spans="1:4" ht="15.75">
      <c r="A242" s="7" t="s">
        <v>378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379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380</v>
      </c>
      <c r="B244" s="1" t="s">
        <v>108</v>
      </c>
      <c r="C244" s="1" t="s">
        <v>73</v>
      </c>
      <c r="D244" s="24">
        <f>E241/E2</f>
        <v>0</v>
      </c>
    </row>
    <row r="245" spans="1:4" ht="15.75">
      <c r="A245" s="7"/>
      <c r="B245" s="4" t="s">
        <v>162</v>
      </c>
      <c r="C245" s="1" t="s">
        <v>73</v>
      </c>
      <c r="D245" s="14">
        <f>SUM(D28,D34,D60,D66,D72,D78,D84,D90,D100,D158,D204)</f>
        <v>294217.596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6">
        <v>1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1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3">
        <v>-16254.32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13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2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10200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9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2021-03-24T11:18:01Z</dcterms:modified>
  <cp:category/>
  <cp:version/>
  <cp:contentType/>
  <cp:contentStatus/>
</cp:coreProperties>
</file>