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<sst xmlns="http://schemas.openxmlformats.org/spreadsheetml/2006/main" count="932" uniqueCount="384">
  <si>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</si>
  <si>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</si>
  <si>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</si>
  <si>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</si>
  <si>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</si>
  <si>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</si>
  <si>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</si>
  <si>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</si>
  <si>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</si>
  <si>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</si>
  <si>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</si>
  <si>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</si>
  <si>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</si>
  <si>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</si>
  <si>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</si>
  <si>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</si>
  <si>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</si>
  <si>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</si>
  <si>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</si>
  <si>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</si>
  <si>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</si>
  <si>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</si>
  <si>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</si>
  <si>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</si>
  <si>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</si>
  <si>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</si>
  <si>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</si>
  <si>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</si>
  <si>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</si>
  <si>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</si>
  <si>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</si>
  <si>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</si>
  <si>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</si>
  <si>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</si>
  <si>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</si>
  <si>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</si>
  <si>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</si>
  <si>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</si>
  <si>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</si>
  <si>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</si>
  <si>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</si>
  <si>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</si>
  <si>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</si>
  <si>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</si>
  <si>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</si>
  <si>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</si>
  <si>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</si>
  <si>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</si>
  <si>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</si>
  <si>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</si>
  <si>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</si>
  <si>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</si>
  <si>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</si>
  <si>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</si>
  <si>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</si>
  <si>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</si>
  <si>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</si>
  <si>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</si>
  <si>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</si>
  <si>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</si>
  <si>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</si>
  <si>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</si>
  <si>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</si>
  <si>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</si>
  <si>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</si>
  <si>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</si>
  <si>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</si>
  <si>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</si>
  <si>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</si>
  <si>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</si>
  <si>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</si>
  <si>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</si>
  <si>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</si>
  <si>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</si>
  <si>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</si>
  <si>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</si>
  <si>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</si>
  <si>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</si>
  <si>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</si>
  <si>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</si>
  <si>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</si>
  <si>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</si>
  <si>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</si>
  <si>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</si>
  <si>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</si>
  <si>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</si>
  <si>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</si>
  <si>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</si>
  <si>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</si>
  <si>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</si>
  <si>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</si>
  <si>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</si>
  <si>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</si>
  <si>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</si>
  <si>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</si>
  <si>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</si>
  <si>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</si>
  <si>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</si>
  <si>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</si>
  <si>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</si>
  <si>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</si>
  <si>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</si>
  <si>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</si>
  <si>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</si>
  <si>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</si>
  <si>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</si>
  <si>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</si>
  <si>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</si>
  <si>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</si>
  <si>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</si>
  <si>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</si>
  <si>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</si>
  <si>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</si>
  <si>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</si>
  <si>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</si>
  <si>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</si>
  <si>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</si>
  <si>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</si>
  <si>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</si>
  <si>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</si>
  <si>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</si>
  <si>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</si>
  <si>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</si>
  <si>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</si>
  <si>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</si>
  <si>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</si>
  <si>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</si>
  <si>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</si>
  <si>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</si>
  <si>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</si>
  <si>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</si>
  <si>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</si>
  <si>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</si>
  <si>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</si>
  <si>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</si>
  <si>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</si>
  <si>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</si>
  <si>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</si>
  <si>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</si>
  <si>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</si>
  <si>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</si>
  <si>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</si>
  <si>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</si>
  <si>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</si>
  <si>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</si>
  <si>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</si>
  <si>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</si>
  <si>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</si>
  <si>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</si>
  <si>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</si>
  <si>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</si>
  <si>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</si>
  <si>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</si>
  <si>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</si>
  <si>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</si>
  <si>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</si>
  <si>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</si>
  <si>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</si>
  <si>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</si>
  <si>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</si>
  <si>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</si>
  <si>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</si>
  <si>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</si>
  <si>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</si>
  <si>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</si>
  <si>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</si>
  <si>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</si>
  <si>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</si>
  <si>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</si>
  <si>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</si>
  <si>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</si>
  <si>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</si>
  <si>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</si>
  <si>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</si>
  <si>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</si>
  <si>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</si>
  <si>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</si>
  <si>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</si>
  <si>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</si>
  <si>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</si>
  <si>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</si>
  <si>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</si>
  <si>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</si>
  <si>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</si>
  <si>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</si>
  <si>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</si>
  <si>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</si>
  <si>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</si>
  <si>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</si>
  <si>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</si>
  <si>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</si>
  <si>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</si>
  <si>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</si>
  <si>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</si>
  <si>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</si>
  <si>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</si>
  <si>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</si>
  <si>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</si>
  <si>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</si>
  <si>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</si>
  <si>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</si>
  <si>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</si>
  <si>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</si>
  <si>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</si>
  <si>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</si>
  <si>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</si>
  <si>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</si>
  <si>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</si>
  <si>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</si>
  <si>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</si>
  <si>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</si>
  <si>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</si>
  <si>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</si>
  <si>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</si>
  <si>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</si>
  <si>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</si>
  <si>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</si>
  <si>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</si>
  <si>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</si>
  <si>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</si>
  <si>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</si>
  <si>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</si>
  <si>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</si>
  <si>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</si>
  <si>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</si>
  <si>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</si>
  <si>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</si>
  <si>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</si>
  <si>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21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</si>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</sst>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3;&#1072;&#1075;&#1072;&#1088;&#1080;&#1085;&#1072;,%20&#1076;.%202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0">
          <cell r="I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BW38">
            <v>0.114178</v>
          </cell>
        </row>
        <row r="39">
          <cell r="BW39">
            <v>0.081282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BY4">
            <v>3099.1</v>
          </cell>
        </row>
        <row r="38">
          <cell r="BW38">
            <v>0.114178</v>
          </cell>
        </row>
        <row r="42">
          <cell r="BW42">
            <v>0.106634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Y123">
            <v>174639.70222679997</v>
          </cell>
        </row>
        <row r="124">
          <cell r="BY124">
            <v>194124.74967120006</v>
          </cell>
        </row>
        <row r="125">
          <cell r="BY125">
            <v>45571.64568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-58840.69647839997</v>
          </cell>
        </row>
        <row r="25">
          <cell r="D25">
            <v>134746.94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7.2812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228</v>
      </c>
      <c r="B2" s="22"/>
      <c r="C2" s="22"/>
      <c r="D2" s="22"/>
      <c r="E2" s="2">
        <v>3099.1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231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'[5]по форме'!$D$23</f>
        <v>0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'[5]по форме'!$D$24</f>
        <v>-58840.69647839997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'[5]по форме'!$D$25</f>
        <v>134746.94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414336.09757800004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'[4]ГУК 2019'!$BY$124</f>
        <v>194124.74967120006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'[4]ГУК 2019'!$BY$123</f>
        <v>174639.70222679997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'[4]ГУК 2019'!$BY$125</f>
        <v>45571.64568</v>
      </c>
    </row>
    <row r="16" spans="1:5" ht="15.75">
      <c r="A16" s="16" t="s">
        <v>82</v>
      </c>
      <c r="B16" s="16" t="s">
        <v>83</v>
      </c>
      <c r="C16" s="16" t="s">
        <v>73</v>
      </c>
      <c r="D16" s="8">
        <f>D17</f>
        <v>325067.857578</v>
      </c>
      <c r="E16" s="2">
        <v>384548.94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325067.857578</v>
      </c>
    </row>
    <row r="18" spans="1:4" ht="31.5">
      <c r="A18" s="16" t="s">
        <v>84</v>
      </c>
      <c r="B18" s="16" t="s">
        <v>98</v>
      </c>
      <c r="C18" s="16" t="s">
        <v>73</v>
      </c>
      <c r="D18" s="8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8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8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8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266227.1610996</v>
      </c>
    </row>
    <row r="23" spans="1:4" ht="15.75">
      <c r="A23" s="16" t="s">
        <v>91</v>
      </c>
      <c r="B23" s="16" t="s">
        <v>99</v>
      </c>
      <c r="C23" s="16" t="s">
        <v>73</v>
      </c>
      <c r="D23" s="23">
        <f>'[1]2018 Управл'!$I$20</f>
        <v>0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-61336.40490039991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118570.65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32973.2</v>
      </c>
      <c r="E28" s="2">
        <v>32973.2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10.63960504662644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13497.57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669.4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5">
        <f>E35/E2</f>
        <v>0.2159981930237811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319.83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5">
        <f>E39/E2</f>
        <v>0.10320092930205543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3519.33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1.1355974315123745</v>
      </c>
    </row>
    <row r="47" spans="1:5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8812.57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25">
        <f>E47/E2</f>
        <v>2.843590074537769</v>
      </c>
    </row>
    <row r="51" spans="1:5" ht="47.25">
      <c r="A51" s="7" t="s">
        <v>215</v>
      </c>
      <c r="B51" s="1" t="s">
        <v>106</v>
      </c>
      <c r="C51" s="1" t="s">
        <v>67</v>
      </c>
      <c r="D51" s="25" t="s">
        <v>201</v>
      </c>
      <c r="E51" s="2">
        <v>176.44</v>
      </c>
    </row>
    <row r="52" spans="1:4" ht="15.75">
      <c r="A52" s="7" t="s">
        <v>216</v>
      </c>
      <c r="B52" s="1" t="s">
        <v>107</v>
      </c>
      <c r="C52" s="1" t="s">
        <v>67</v>
      </c>
      <c r="D52" s="25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25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25">
        <f>E51/E2</f>
        <v>0.05693265786841341</v>
      </c>
    </row>
    <row r="55" spans="1:5" ht="31.5">
      <c r="A55" s="7" t="s">
        <v>219</v>
      </c>
      <c r="B55" s="1" t="s">
        <v>106</v>
      </c>
      <c r="C55" s="1" t="s">
        <v>67</v>
      </c>
      <c r="D55" s="25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25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25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25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29061.12</v>
      </c>
      <c r="E60" s="2">
        <v>29061.12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9.377277274047303</v>
      </c>
    </row>
    <row r="65" spans="1:22" s="6" customFormat="1" ht="27.75" customHeight="1">
      <c r="A65" s="19" t="s">
        <v>232</v>
      </c>
      <c r="B65" s="4" t="s">
        <v>104</v>
      </c>
      <c r="C65" s="4" t="s">
        <v>67</v>
      </c>
      <c r="D65" s="4" t="s">
        <v>225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233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234</v>
      </c>
      <c r="B67" s="1" t="s">
        <v>106</v>
      </c>
      <c r="C67" s="1" t="s">
        <v>67</v>
      </c>
      <c r="D67" s="1" t="s">
        <v>225</v>
      </c>
    </row>
    <row r="68" spans="1:4" ht="15.75">
      <c r="A68" s="7" t="s">
        <v>235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236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237</v>
      </c>
      <c r="B70" s="1" t="s">
        <v>108</v>
      </c>
      <c r="C70" s="1" t="s">
        <v>73</v>
      </c>
      <c r="D70" s="1">
        <v>0</v>
      </c>
    </row>
    <row r="71" spans="1:22" s="6" customFormat="1" ht="32.25" customHeight="1">
      <c r="A71" s="19" t="s">
        <v>238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239</v>
      </c>
      <c r="B72" s="1" t="s">
        <v>105</v>
      </c>
      <c r="C72" s="1" t="s">
        <v>73</v>
      </c>
      <c r="D72" s="8">
        <f>E72</f>
        <v>45571.65</v>
      </c>
      <c r="E72" s="2">
        <v>45571.65</v>
      </c>
    </row>
    <row r="73" spans="1:4" ht="31.5">
      <c r="A73" s="7" t="s">
        <v>240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241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242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243</v>
      </c>
      <c r="B76" s="1" t="s">
        <v>108</v>
      </c>
      <c r="C76" s="1" t="s">
        <v>73</v>
      </c>
      <c r="D76" s="24">
        <f>E72/E2</f>
        <v>14.704801393953083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9968.1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9968.1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3.2164499370785067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19936.81</v>
      </c>
      <c r="F83" s="5" t="s">
        <v>209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19936.81</v>
      </c>
      <c r="F84" s="18">
        <v>46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433.40891304347826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244</v>
      </c>
      <c r="B90" s="1" t="s">
        <v>105</v>
      </c>
      <c r="C90" s="1" t="s">
        <v>73</v>
      </c>
      <c r="D90" s="1">
        <f>E91+E95</f>
        <v>562.93</v>
      </c>
      <c r="F90" s="1">
        <v>721.7</v>
      </c>
    </row>
    <row r="91" spans="1:6" ht="31.5">
      <c r="A91" s="7" t="s">
        <v>245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223</v>
      </c>
    </row>
    <row r="92" spans="1:6" ht="15.75">
      <c r="A92" s="7" t="s">
        <v>246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247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248</v>
      </c>
      <c r="B94" s="1" t="s">
        <v>108</v>
      </c>
      <c r="C94" s="1" t="s">
        <v>73</v>
      </c>
      <c r="D94" s="24">
        <f>E91/F90</f>
        <v>0</v>
      </c>
      <c r="F94" s="1" t="s">
        <v>210</v>
      </c>
    </row>
    <row r="95" spans="1:6" ht="31.5">
      <c r="A95" s="7" t="s">
        <v>249</v>
      </c>
      <c r="B95" s="1" t="s">
        <v>106</v>
      </c>
      <c r="C95" s="1" t="s">
        <v>67</v>
      </c>
      <c r="D95" s="1" t="s">
        <v>6</v>
      </c>
      <c r="E95" s="2">
        <v>562.93</v>
      </c>
      <c r="F95" s="1">
        <f>F90</f>
        <v>721.7</v>
      </c>
    </row>
    <row r="96" spans="1:4" ht="15.75">
      <c r="A96" s="7" t="s">
        <v>250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251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252</v>
      </c>
      <c r="B98" s="1" t="s">
        <v>108</v>
      </c>
      <c r="C98" s="1" t="s">
        <v>73</v>
      </c>
      <c r="D98" s="24">
        <f>E95/F95</f>
        <v>0.7800055424691699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253</v>
      </c>
      <c r="B100" s="1" t="s">
        <v>105</v>
      </c>
      <c r="C100" s="1" t="s">
        <v>73</v>
      </c>
      <c r="D100" s="8">
        <f>E101+E105+E113+E117+E121+E125+E129+E133+E137+E141+E145+E149+E153+E109</f>
        <v>134160.93999999997</v>
      </c>
    </row>
    <row r="101" spans="1:5" ht="31.5">
      <c r="A101" s="7" t="s">
        <v>254</v>
      </c>
      <c r="B101" s="1" t="s">
        <v>106</v>
      </c>
      <c r="C101" s="1" t="s">
        <v>67</v>
      </c>
      <c r="D101" s="1" t="s">
        <v>27</v>
      </c>
      <c r="E101" s="2">
        <v>415.95</v>
      </c>
    </row>
    <row r="102" spans="1:4" ht="15.75">
      <c r="A102" s="7" t="s">
        <v>255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257</v>
      </c>
      <c r="B104" s="1" t="s">
        <v>108</v>
      </c>
      <c r="C104" s="1" t="s">
        <v>73</v>
      </c>
      <c r="D104" s="24">
        <f>E101/E2</f>
        <v>0.13421638540221353</v>
      </c>
    </row>
    <row r="105" spans="1:5" ht="31.5">
      <c r="A105" s="7" t="s">
        <v>258</v>
      </c>
      <c r="B105" s="1" t="s">
        <v>106</v>
      </c>
      <c r="C105" s="1" t="s">
        <v>67</v>
      </c>
      <c r="D105" s="1" t="s">
        <v>28</v>
      </c>
      <c r="E105" s="2">
        <v>3695.68</v>
      </c>
    </row>
    <row r="106" spans="1:4" ht="15.75">
      <c r="A106" s="7" t="s">
        <v>259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261</v>
      </c>
      <c r="B108" s="1" t="s">
        <v>108</v>
      </c>
      <c r="C108" s="1" t="s">
        <v>73</v>
      </c>
      <c r="D108" s="24">
        <f>E105/E2</f>
        <v>1.1925010486915555</v>
      </c>
    </row>
    <row r="109" spans="1:5" ht="31.5">
      <c r="A109" s="7" t="s">
        <v>262</v>
      </c>
      <c r="B109" s="1" t="s">
        <v>106</v>
      </c>
      <c r="C109" s="1" t="s">
        <v>67</v>
      </c>
      <c r="D109" s="24" t="s">
        <v>227</v>
      </c>
      <c r="E109" s="2">
        <v>1265.08</v>
      </c>
    </row>
    <row r="110" spans="1:4" ht="15.75">
      <c r="A110" s="7" t="s">
        <v>263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264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265</v>
      </c>
      <c r="B112" s="1" t="s">
        <v>108</v>
      </c>
      <c r="C112" s="1" t="s">
        <v>73</v>
      </c>
      <c r="D112" s="24">
        <f>E109/E2</f>
        <v>0.4082088348230131</v>
      </c>
    </row>
    <row r="113" spans="1:5" ht="31.5">
      <c r="A113" s="7" t="s">
        <v>266</v>
      </c>
      <c r="B113" s="1" t="s">
        <v>106</v>
      </c>
      <c r="C113" s="1" t="s">
        <v>67</v>
      </c>
      <c r="D113" s="1" t="s">
        <v>3</v>
      </c>
      <c r="E113" s="2">
        <v>2037.88</v>
      </c>
    </row>
    <row r="114" spans="1:4" ht="15.75">
      <c r="A114" s="7" t="s">
        <v>267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268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269</v>
      </c>
      <c r="B116" s="1" t="s">
        <v>108</v>
      </c>
      <c r="C116" s="1" t="s">
        <v>73</v>
      </c>
      <c r="D116" s="24">
        <f>E113/E2</f>
        <v>0.6575715530315254</v>
      </c>
    </row>
    <row r="117" spans="1:5" ht="31.5">
      <c r="A117" s="7" t="s">
        <v>270</v>
      </c>
      <c r="B117" s="1" t="s">
        <v>106</v>
      </c>
      <c r="C117" s="1" t="s">
        <v>67</v>
      </c>
      <c r="D117" s="1" t="s">
        <v>2</v>
      </c>
      <c r="E117" s="2">
        <v>33453.21</v>
      </c>
    </row>
    <row r="118" spans="1:4" ht="15.75">
      <c r="A118" s="7" t="s">
        <v>271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272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273</v>
      </c>
      <c r="B120" s="1" t="s">
        <v>108</v>
      </c>
      <c r="C120" s="1" t="s">
        <v>73</v>
      </c>
      <c r="D120" s="24">
        <f>E117/E2</f>
        <v>10.794491949275596</v>
      </c>
    </row>
    <row r="121" spans="1:5" ht="47.25">
      <c r="A121" s="7" t="s">
        <v>274</v>
      </c>
      <c r="B121" s="1" t="s">
        <v>106</v>
      </c>
      <c r="C121" s="1" t="s">
        <v>67</v>
      </c>
      <c r="D121" s="1" t="s">
        <v>32</v>
      </c>
      <c r="E121" s="2">
        <v>19060.12</v>
      </c>
    </row>
    <row r="122" spans="1:4" ht="15.75">
      <c r="A122" s="7" t="s">
        <v>275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276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277</v>
      </c>
      <c r="B124" s="1" t="s">
        <v>108</v>
      </c>
      <c r="C124" s="1" t="s">
        <v>73</v>
      </c>
      <c r="D124" s="24">
        <f>E121/E2</f>
        <v>6.150211351682747</v>
      </c>
    </row>
    <row r="125" spans="1:5" ht="31.5">
      <c r="A125" s="7" t="s">
        <v>278</v>
      </c>
      <c r="B125" s="1" t="s">
        <v>106</v>
      </c>
      <c r="C125" s="1" t="s">
        <v>67</v>
      </c>
      <c r="D125" s="1" t="s">
        <v>34</v>
      </c>
      <c r="E125" s="2">
        <v>10555.53</v>
      </c>
    </row>
    <row r="126" spans="1:4" ht="15.75">
      <c r="A126" s="7" t="s">
        <v>279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280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281</v>
      </c>
      <c r="B128" s="1" t="s">
        <v>108</v>
      </c>
      <c r="C128" s="1" t="s">
        <v>73</v>
      </c>
      <c r="D128" s="24">
        <f>E125/E2</f>
        <v>3.4059985156981063</v>
      </c>
    </row>
    <row r="129" spans="1:5" ht="31.5">
      <c r="A129" s="7" t="s">
        <v>282</v>
      </c>
      <c r="B129" s="1" t="s">
        <v>106</v>
      </c>
      <c r="C129" s="1" t="s">
        <v>67</v>
      </c>
      <c r="D129" s="1" t="s">
        <v>36</v>
      </c>
      <c r="E129" s="2">
        <v>2679.17</v>
      </c>
    </row>
    <row r="130" spans="1:4" ht="15.75">
      <c r="A130" s="7" t="s">
        <v>283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284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285</v>
      </c>
      <c r="B132" s="1" t="s">
        <v>108</v>
      </c>
      <c r="C132" s="1" t="s">
        <v>73</v>
      </c>
      <c r="D132" s="24">
        <f>E129/E2</f>
        <v>0.8644993707850667</v>
      </c>
    </row>
    <row r="133" spans="1:5" ht="31.5">
      <c r="A133" s="7" t="s">
        <v>286</v>
      </c>
      <c r="B133" s="1" t="s">
        <v>106</v>
      </c>
      <c r="C133" s="1" t="s">
        <v>67</v>
      </c>
      <c r="D133" s="1" t="s">
        <v>37</v>
      </c>
      <c r="E133" s="2">
        <v>1397.69</v>
      </c>
    </row>
    <row r="134" spans="1:4" ht="15.75">
      <c r="A134" s="7" t="s">
        <v>287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288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289</v>
      </c>
      <c r="B136" s="1" t="s">
        <v>108</v>
      </c>
      <c r="C136" s="1" t="s">
        <v>73</v>
      </c>
      <c r="D136" s="24">
        <f>E133/E2</f>
        <v>0.45099867703526836</v>
      </c>
    </row>
    <row r="137" spans="1:5" ht="31.5">
      <c r="A137" s="7" t="s">
        <v>290</v>
      </c>
      <c r="B137" s="1" t="s">
        <v>106</v>
      </c>
      <c r="C137" s="1" t="s">
        <v>67</v>
      </c>
      <c r="D137" s="1" t="s">
        <v>206</v>
      </c>
      <c r="E137" s="2">
        <v>2116.07</v>
      </c>
    </row>
    <row r="138" spans="1:4" ht="15.75">
      <c r="A138" s="7" t="s">
        <v>291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293</v>
      </c>
      <c r="B140" s="1" t="s">
        <v>108</v>
      </c>
      <c r="C140" s="1" t="s">
        <v>73</v>
      </c>
      <c r="D140" s="24">
        <f>E137/E2</f>
        <v>0.6828014584879482</v>
      </c>
    </row>
    <row r="141" spans="1:5" ht="31.5">
      <c r="A141" s="7" t="s">
        <v>294</v>
      </c>
      <c r="B141" s="1" t="s">
        <v>106</v>
      </c>
      <c r="C141" s="1" t="s">
        <v>67</v>
      </c>
      <c r="D141" s="24" t="s">
        <v>205</v>
      </c>
      <c r="E141" s="2">
        <v>0</v>
      </c>
    </row>
    <row r="142" spans="1:4" ht="15.75">
      <c r="A142" s="7" t="s">
        <v>295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296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297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298</v>
      </c>
      <c r="B145" s="1" t="s">
        <v>106</v>
      </c>
      <c r="C145" s="1" t="s">
        <v>67</v>
      </c>
      <c r="D145" s="24" t="s">
        <v>207</v>
      </c>
      <c r="E145" s="2">
        <v>0</v>
      </c>
    </row>
    <row r="146" spans="1:4" ht="15.75">
      <c r="A146" s="7" t="s">
        <v>299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300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301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302</v>
      </c>
      <c r="B149" s="1" t="s">
        <v>106</v>
      </c>
      <c r="C149" s="1" t="s">
        <v>67</v>
      </c>
      <c r="D149" s="24" t="s">
        <v>204</v>
      </c>
      <c r="E149" s="2">
        <f>3048.57+7.83</f>
        <v>3056.4</v>
      </c>
    </row>
    <row r="150" spans="1:4" ht="15.75">
      <c r="A150" s="7" t="s">
        <v>303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304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305</v>
      </c>
      <c r="B152" s="1" t="s">
        <v>108</v>
      </c>
      <c r="C152" s="1" t="s">
        <v>73</v>
      </c>
      <c r="D152" s="24">
        <f>E149/E2</f>
        <v>0.9862218063308703</v>
      </c>
    </row>
    <row r="153" spans="1:7" ht="31.5">
      <c r="A153" s="7" t="s">
        <v>306</v>
      </c>
      <c r="B153" s="1" t="s">
        <v>106</v>
      </c>
      <c r="C153" s="1" t="s">
        <v>67</v>
      </c>
      <c r="D153" s="1" t="s">
        <v>202</v>
      </c>
      <c r="E153" s="2">
        <f>52100.51+2327.65</f>
        <v>54428.16</v>
      </c>
      <c r="F153" s="13"/>
      <c r="G153" s="14"/>
    </row>
    <row r="154" spans="1:6" ht="15.75">
      <c r="A154" s="7" t="s">
        <v>307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308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309</v>
      </c>
      <c r="B156" s="1" t="s">
        <v>108</v>
      </c>
      <c r="C156" s="1" t="s">
        <v>73</v>
      </c>
      <c r="D156" s="24">
        <f>E153/E2</f>
        <v>17.56256977832274</v>
      </c>
    </row>
    <row r="157" spans="1:4" ht="47.25">
      <c r="A157" s="19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E159+E167+E171+E175+E179+E183+E187+E191+E195</f>
        <v>32778.316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'[2]гук(2016)'!$BW$39*12*E2</f>
        <v>3022.8125543999995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24">
        <f>E159</f>
        <v>2148.426</v>
      </c>
    </row>
    <row r="163" spans="1:7" ht="31.5">
      <c r="A163" s="7" t="s">
        <v>316</v>
      </c>
      <c r="B163" s="1" t="s">
        <v>106</v>
      </c>
      <c r="C163" s="1" t="s">
        <v>67</v>
      </c>
      <c r="D163" s="1" t="s">
        <v>226</v>
      </c>
      <c r="E163" s="2">
        <f>('[3]гук(2016)'!$BW$38+'[3]гук(2016)'!$BW$42)*12*'[3]гук(2016)'!$BY$4</f>
        <v>8211.8216304</v>
      </c>
      <c r="F163" s="18">
        <v>1</v>
      </c>
      <c r="G163" s="18">
        <f>'[2]гук(2016)'!$BW$38*12*E2</f>
        <v>4246.1884776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319</v>
      </c>
      <c r="B166" s="1" t="s">
        <v>108</v>
      </c>
      <c r="C166" s="1" t="s">
        <v>73</v>
      </c>
      <c r="D166" s="24">
        <f>E163/F163</f>
        <v>8211.8216304</v>
      </c>
    </row>
    <row r="167" spans="1:5" ht="31.5">
      <c r="A167" s="7" t="s">
        <v>320</v>
      </c>
      <c r="B167" s="1" t="s">
        <v>106</v>
      </c>
      <c r="C167" s="1" t="s">
        <v>67</v>
      </c>
      <c r="D167" s="1" t="s">
        <v>41</v>
      </c>
      <c r="E167" s="2">
        <v>2643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24">
        <f>E167/E2</f>
        <v>0.8528282404569069</v>
      </c>
    </row>
    <row r="171" spans="1:5" ht="31.5">
      <c r="A171" s="7" t="s">
        <v>324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328</v>
      </c>
      <c r="B175" s="1" t="s">
        <v>106</v>
      </c>
      <c r="C175" s="1" t="s">
        <v>67</v>
      </c>
      <c r="D175" s="1" t="s">
        <v>43</v>
      </c>
      <c r="E175" s="2">
        <v>3118.92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24">
        <f>E175/E2</f>
        <v>1.006395405117615</v>
      </c>
    </row>
    <row r="179" spans="1:5" ht="31.5">
      <c r="A179" s="7" t="s">
        <v>332</v>
      </c>
      <c r="B179" s="1" t="s">
        <v>106</v>
      </c>
      <c r="C179" s="1" t="s">
        <v>67</v>
      </c>
      <c r="D179" s="1" t="s">
        <v>195</v>
      </c>
      <c r="E179" s="2">
        <v>1965.87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24">
        <f>E179/E2</f>
        <v>0.634335774902391</v>
      </c>
    </row>
    <row r="183" spans="1:5" ht="31.5">
      <c r="A183" s="7" t="s">
        <v>336</v>
      </c>
      <c r="B183" s="1" t="s">
        <v>106</v>
      </c>
      <c r="C183" s="1" t="s">
        <v>67</v>
      </c>
      <c r="D183" s="1" t="s">
        <v>44</v>
      </c>
      <c r="E183" s="2">
        <v>905.27</v>
      </c>
    </row>
    <row r="184" spans="1:4" ht="15.75">
      <c r="A184" s="7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24">
        <f>E183/E2</f>
        <v>0.2921073860152948</v>
      </c>
    </row>
    <row r="187" spans="1:6" ht="31.5">
      <c r="A187" s="7" t="s">
        <v>340</v>
      </c>
      <c r="B187" s="1" t="s">
        <v>106</v>
      </c>
      <c r="C187" s="1" t="s">
        <v>67</v>
      </c>
      <c r="D187" s="1" t="s">
        <v>45</v>
      </c>
      <c r="E187" s="2">
        <v>6079.4</v>
      </c>
      <c r="F187" s="18" t="s">
        <v>203</v>
      </c>
    </row>
    <row r="188" spans="1:6" ht="15.75">
      <c r="A188" s="7" t="s">
        <v>341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24">
        <f>E187/E2</f>
        <v>1.9616662902132878</v>
      </c>
    </row>
    <row r="191" spans="1:5" ht="31.5">
      <c r="A191" s="7" t="s">
        <v>344</v>
      </c>
      <c r="B191" s="1" t="s">
        <v>106</v>
      </c>
      <c r="C191" s="1" t="s">
        <v>67</v>
      </c>
      <c r="D191" s="1" t="s">
        <v>46</v>
      </c>
      <c r="E191" s="2">
        <v>15917.43</v>
      </c>
    </row>
    <row r="192" spans="1:4" ht="15.75">
      <c r="A192" s="7" t="s">
        <v>345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24">
        <f>E191/E2</f>
        <v>5.136145977864541</v>
      </c>
    </row>
    <row r="195" spans="1:5" ht="31.5">
      <c r="A195" s="7" t="s">
        <v>348</v>
      </c>
      <c r="B195" s="1" t="s">
        <v>106</v>
      </c>
      <c r="C195" s="1" t="s">
        <v>67</v>
      </c>
      <c r="D195" s="24" t="s">
        <v>224</v>
      </c>
      <c r="E195" s="2">
        <v>0</v>
      </c>
    </row>
    <row r="196" spans="1:4" ht="15.75">
      <c r="A196" s="7" t="s">
        <v>349</v>
      </c>
      <c r="B196" s="1" t="s">
        <v>107</v>
      </c>
      <c r="C196" s="1" t="s">
        <v>67</v>
      </c>
      <c r="D196" s="24" t="s">
        <v>24</v>
      </c>
    </row>
    <row r="197" spans="1:4" ht="15.75">
      <c r="A197" s="7" t="s">
        <v>350</v>
      </c>
      <c r="B197" s="1" t="s">
        <v>64</v>
      </c>
      <c r="C197" s="1" t="s">
        <v>67</v>
      </c>
      <c r="D197" s="24" t="s">
        <v>10</v>
      </c>
    </row>
    <row r="198" spans="1:4" ht="15.75">
      <c r="A198" s="7" t="s">
        <v>351</v>
      </c>
      <c r="B198" s="1" t="s">
        <v>108</v>
      </c>
      <c r="C198" s="1" t="s">
        <v>73</v>
      </c>
      <c r="D198" s="24">
        <f>E195/E2</f>
        <v>0</v>
      </c>
    </row>
    <row r="199" spans="1:4" ht="47.25">
      <c r="A199" s="19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1">
        <f>E201+E205+E209+E213+E217+E221+E225+E229+E233+E237</f>
        <v>9052.93</v>
      </c>
      <c r="F200" s="11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26">
        <v>0</v>
      </c>
    </row>
    <row r="205" spans="1:5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6">
        <f>E205/E2</f>
        <v>0</v>
      </c>
    </row>
    <row r="209" spans="1:5" ht="31.5">
      <c r="A209" s="7" t="s">
        <v>352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353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354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355</v>
      </c>
      <c r="B212" s="1" t="s">
        <v>108</v>
      </c>
      <c r="C212" s="1" t="s">
        <v>73</v>
      </c>
      <c r="D212" s="26">
        <v>0</v>
      </c>
    </row>
    <row r="213" spans="1:5" ht="31.5">
      <c r="A213" s="7" t="s">
        <v>356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26">
        <v>0</v>
      </c>
    </row>
    <row r="217" spans="1:5" ht="31.5">
      <c r="A217" s="7" t="s">
        <v>360</v>
      </c>
      <c r="B217" s="1" t="s">
        <v>106</v>
      </c>
      <c r="C217" s="1" t="s">
        <v>67</v>
      </c>
      <c r="D217" s="1" t="s">
        <v>208</v>
      </c>
      <c r="E217" s="2">
        <v>8694.03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24">
        <f>E217/E2</f>
        <v>2.805340260075506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24">
        <f>E221/E2</f>
        <v>0</v>
      </c>
    </row>
    <row r="225" spans="1:5" ht="31.5">
      <c r="A225" s="7" t="s">
        <v>368</v>
      </c>
      <c r="B225" s="1" t="s">
        <v>106</v>
      </c>
      <c r="C225" s="1" t="s">
        <v>67</v>
      </c>
      <c r="D225" s="1" t="s">
        <v>0</v>
      </c>
      <c r="E225" s="2">
        <v>358.9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24">
        <f>E225/E2</f>
        <v>0.11580781517214675</v>
      </c>
    </row>
    <row r="229" spans="1:5" ht="31.5">
      <c r="A229" s="7" t="s">
        <v>372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379</v>
      </c>
      <c r="B236" s="1" t="s">
        <v>108</v>
      </c>
      <c r="C236" s="1" t="s">
        <v>73</v>
      </c>
      <c r="D236" s="24">
        <f>E233/E2</f>
        <v>0</v>
      </c>
    </row>
    <row r="237" spans="1:6" ht="31.5">
      <c r="A237" s="7" t="s">
        <v>380</v>
      </c>
      <c r="B237" s="1" t="s">
        <v>106</v>
      </c>
      <c r="C237" s="1" t="s">
        <v>67</v>
      </c>
      <c r="D237" s="1" t="s">
        <v>53</v>
      </c>
      <c r="E237" s="2">
        <v>0</v>
      </c>
      <c r="F237" s="18">
        <f>0.15*100</f>
        <v>15</v>
      </c>
    </row>
    <row r="238" spans="1:4" ht="15.75">
      <c r="A238" s="7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382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383</v>
      </c>
      <c r="B240" s="1" t="s">
        <v>108</v>
      </c>
      <c r="C240" s="1" t="s">
        <v>73</v>
      </c>
      <c r="D240" s="24">
        <f>E237/F237</f>
        <v>0</v>
      </c>
    </row>
    <row r="241" spans="1:4" ht="15.75">
      <c r="A241" s="7"/>
      <c r="B241" s="4" t="s">
        <v>162</v>
      </c>
      <c r="C241" s="1" t="s">
        <v>73</v>
      </c>
      <c r="D241" s="12">
        <f>SUM(D28,D34,D60,D66,D72,D78,D84,D90,D100,D158,D200)</f>
        <v>327563.56599999993</v>
      </c>
    </row>
    <row r="242" spans="1:4" ht="15.75">
      <c r="A242" s="21" t="s">
        <v>164</v>
      </c>
      <c r="B242" s="21"/>
      <c r="C242" s="21"/>
      <c r="D242" s="21"/>
    </row>
    <row r="243" spans="1:4" ht="15.75">
      <c r="A243" s="7" t="s">
        <v>165</v>
      </c>
      <c r="B243" s="1" t="s">
        <v>166</v>
      </c>
      <c r="C243" s="1" t="s">
        <v>167</v>
      </c>
      <c r="D243" s="27">
        <v>3</v>
      </c>
    </row>
    <row r="244" spans="1:4" ht="15.75">
      <c r="A244" s="7" t="s">
        <v>168</v>
      </c>
      <c r="B244" s="1" t="s">
        <v>169</v>
      </c>
      <c r="C244" s="1" t="s">
        <v>167</v>
      </c>
      <c r="D244" s="27">
        <v>3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1</v>
      </c>
    </row>
    <row r="246" spans="1:4" ht="15.75">
      <c r="A246" s="7" t="s">
        <v>172</v>
      </c>
      <c r="B246" s="1" t="s">
        <v>173</v>
      </c>
      <c r="C246" s="1" t="s">
        <v>73</v>
      </c>
      <c r="D246" s="25">
        <v>-25397.59</v>
      </c>
    </row>
    <row r="247" spans="1:4" ht="15.75">
      <c r="A247" s="21" t="s">
        <v>174</v>
      </c>
      <c r="B247" s="21"/>
      <c r="C247" s="21"/>
      <c r="D247" s="21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1" t="s">
        <v>182</v>
      </c>
      <c r="B254" s="21"/>
      <c r="C254" s="21"/>
      <c r="D254" s="21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1" t="s">
        <v>188</v>
      </c>
      <c r="B259" s="21"/>
      <c r="C259" s="21"/>
      <c r="D259" s="21"/>
    </row>
    <row r="260" spans="1:4" ht="15.75">
      <c r="A260" s="7" t="s">
        <v>189</v>
      </c>
      <c r="B260" s="1" t="s">
        <v>190</v>
      </c>
      <c r="C260" s="1" t="s">
        <v>167</v>
      </c>
      <c r="D260" s="1">
        <v>17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5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54700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horizontalDpi="600" verticalDpi="600" orientation="portrait" paperSize="9" scale="56" r:id="rId1"/>
  <rowBreaks count="1" manualBreakCount="1">
    <brk id="2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2020-03-20T11:59:10Z</cp:lastPrinted>
  <dcterms:created xsi:type="dcterms:W3CDTF">2010-07-19T21:32:50Z</dcterms:created>
  <dcterms:modified xsi:type="dcterms:W3CDTF">2021-03-22T08:09:58Z</dcterms:modified>
  <cp:category/>
  <cp:version/>
  <cp:contentType/>
  <cp:contentStatus/>
</cp:coreProperties>
</file>